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 autoCompressPictures="0"/>
  <xr:revisionPtr revIDLastSave="0" documentId="8_{86EB64C9-3F80-4512-B165-FC5A6EDC7793}" xr6:coauthVersionLast="47" xr6:coauthVersionMax="47" xr10:uidLastSave="{00000000-0000-0000-0000-000000000000}"/>
  <bookViews>
    <workbookView xWindow="3870" yWindow="1500" windowWidth="21600" windowHeight="11385" tabRatio="788" xr2:uid="{00000000-000D-0000-FFFF-FFFF00000000}"/>
  </bookViews>
  <sheets>
    <sheet name="Kalender" sheetId="14" r:id="rId1"/>
  </sheets>
  <definedNames>
    <definedName name="_xlnm.Print_Area" localSheetId="0">Kalender!$A$1:$H$168</definedName>
    <definedName name="Calendar10Month">Kalender!$B$127</definedName>
    <definedName name="Calendar10MonthOption">MATCH(Calendar10Month,Maanden,0)</definedName>
    <definedName name="Calendar10Year">Kalender!$A$127</definedName>
    <definedName name="Calendar11Month">Kalender!$B$141</definedName>
    <definedName name="Calendar11MonthOption">MATCH(Calendar11Month,Maanden,0)</definedName>
    <definedName name="Calendar11Year">Kalender!$A$141</definedName>
    <definedName name="Calendar12Month">Kalender!$B$155</definedName>
    <definedName name="Calendar12MonthOption">MATCH(Calendar12Month,Maanden,0)</definedName>
    <definedName name="Calendar12Year">Kalender!$A$155</definedName>
    <definedName name="Calendar1Month">Kalender!$B$1</definedName>
    <definedName name="Calendar1MonthOption">MATCH(Calendar1Month,Maanden,0)</definedName>
    <definedName name="Calendar1Year">Kalender!$A$1</definedName>
    <definedName name="Calendar2Month">Kalender!$B$15</definedName>
    <definedName name="Calendar2MonthOption">MATCH(Calendar2Month,Maanden,0)</definedName>
    <definedName name="Calendar2Year">Kalender!$A$15</definedName>
    <definedName name="Calendar3Month">Kalender!$B$29</definedName>
    <definedName name="Calendar3MonthOption">MATCH(Calendar3Month,Maanden,0)</definedName>
    <definedName name="Calendar3Year">Kalender!$A$29</definedName>
    <definedName name="Calendar4Month">Kalender!$B$43</definedName>
    <definedName name="Calendar4MonthOption">MATCH(Calendar4Month,Maanden,0)</definedName>
    <definedName name="Calendar4Year">Kalender!$A$43</definedName>
    <definedName name="Calendar5Month">Kalender!$B$57</definedName>
    <definedName name="Calendar5MonthOption">MATCH(Calendar5Month,Maanden,0)</definedName>
    <definedName name="Calendar5Year">Kalender!$A$57</definedName>
    <definedName name="Calendar6Month">Kalender!$B$71</definedName>
    <definedName name="Calendar6MonthOption">MATCH(Calendar6Month,Maanden,0)</definedName>
    <definedName name="Calendar6Year">Kalender!$A$71</definedName>
    <definedName name="Calendar7Month">Kalender!$B$85</definedName>
    <definedName name="Calendar7MonthOption">MATCH(Calendar7Month,Maanden,0)</definedName>
    <definedName name="Calendar7Year">Kalender!$A$85</definedName>
    <definedName name="Calendar8Month">Kalender!$B$99</definedName>
    <definedName name="Calendar8MonthOption">MATCH(Calendar8Month,Maanden,0)</definedName>
    <definedName name="Calendar8Year">Kalender!$A$99</definedName>
    <definedName name="Calendar9Month">Kalender!$B$113</definedName>
    <definedName name="Calendar9MonthOption">MATCH(Calendar9Month,Maanden,0)</definedName>
    <definedName name="Calendar9Year">Kalender!$A$113</definedName>
    <definedName name="ColumnTitleRegion1..H12.1">Kalender!$A$2</definedName>
    <definedName name="ColumnTitleRegion10..H54.1">Kalender!$A$44</definedName>
    <definedName name="ColumnTitleRegion11..C56.1">Kalender!$A$44</definedName>
    <definedName name="ColumnTitleRegion12..D56.1">Kalender!$A$55</definedName>
    <definedName name="ColumnTitleRegion13..H68.1">Kalender!$A$58</definedName>
    <definedName name="ColumnTitleRegion14..C70.1">Kalender!$A$58</definedName>
    <definedName name="ColumnTitleRegion15..D70.1">Kalender!$A$69</definedName>
    <definedName name="ColumnTitleRegion16..H82.1">Kalender!$A$72</definedName>
    <definedName name="ColumnTitleRegion17..C84.1">Kalender!$A$72</definedName>
    <definedName name="ColumnTitleRegion18..D84.1">Kalender!$A$83</definedName>
    <definedName name="ColumnTitleRegion19..H96.1">Kalender!$A$86</definedName>
    <definedName name="ColumnTitleRegion2..C14.1">Kalender!$A$2</definedName>
    <definedName name="ColumnTitleRegion20..C98.1">Kalender!$A$86</definedName>
    <definedName name="ColumnTitleRegion21..D98.1">Kalender!$C$97</definedName>
    <definedName name="ColumnTitleRegion22..H110.1">Kalender!$A$100</definedName>
    <definedName name="ColumnTitleRegion23..C112.1">Kalender!$A$100</definedName>
    <definedName name="ColumnTitleRegion24..D112.1">Kalender!$C$111</definedName>
    <definedName name="ColumnTitleRegion25..H124.1">Kalender!$A$114</definedName>
    <definedName name="ColumnTitleRegion26..C126.1">Kalender!$A$114</definedName>
    <definedName name="ColumnTitleRegion27..D126.1">Kalender!$C$125</definedName>
    <definedName name="ColumnTitleRegion28..H138.1">Kalender!$A$128</definedName>
    <definedName name="ColumnTitleRegion29..C140.1">Kalender!$A$128</definedName>
    <definedName name="ColumnTitleRegion3..D14.1">Kalender!$A$13</definedName>
    <definedName name="ColumnTitleRegion30..D140.1">Kalender!$C$139</definedName>
    <definedName name="ColumnTitleRegion31..H152.1">Kalender!$A$142</definedName>
    <definedName name="ColumnTitleRegion32..C154.1">Kalender!$A$142</definedName>
    <definedName name="ColumnTitleRegion33..D154.1">Kalender!$C$153</definedName>
    <definedName name="ColumnTitleRegion34..H166.1">Kalender!$A$156</definedName>
    <definedName name="ColumnTitleRegion35..C168.1">Kalender!$A$156</definedName>
    <definedName name="ColumnTitleRegion36..D168.1">Kalender!$C$167</definedName>
    <definedName name="ColumnTitleRegion4..H26.1">Kalender!$A$16</definedName>
    <definedName name="ColumnTitleRegion5..C28.1">Kalender!$A$16</definedName>
    <definedName name="ColumnTitleRegion6..D28.1">Kalender!$C$27</definedName>
    <definedName name="ColumnTitleRegion7..H40.1">Kalender!$A$30</definedName>
    <definedName name="ColumnTitleRegion8..C42.1">Kalender!$A$30</definedName>
    <definedName name="ColumnTitleRegion9..D42.1">Kalender!$A$41</definedName>
    <definedName name="Dagen">{0,1,2,3,4,5,6}</definedName>
    <definedName name="Maanden">{"Januari","Februari","Maart","April","Mei","Juni","Juli","Augustus","September","Oktober","November","December"}</definedName>
    <definedName name="Weekdagen">{"MAANDAG","DINSDAG","WOENSDAG","DONDERDAG","VRIJDAG","ZATERDAG","ZONDAG"}</definedName>
    <definedName name="WeekdayOption">MATCH(WeekStart,Weekdagen,0)+10</definedName>
    <definedName name="WeekStart">Kalender!$A$2</definedName>
    <definedName name="WeekStartValue">IF(WeekStart="MAANDAG",2,1)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14" l="1"/>
  <c r="A15" i="14" l="1"/>
  <c r="A3" i="14" l="1" a="1"/>
  <c r="A3" i="14" s="1"/>
  <c r="A5" i="14" a="1"/>
  <c r="G5" i="14" s="1"/>
  <c r="A7" i="14" a="1"/>
  <c r="D7" i="14" s="1"/>
  <c r="A9" i="14" a="1"/>
  <c r="F9" i="14" s="1"/>
  <c r="A11" i="14" a="1"/>
  <c r="F11" i="14" s="1"/>
  <c r="B15" i="14"/>
  <c r="E5" i="14" l="1"/>
  <c r="A5" i="14"/>
  <c r="C5" i="14"/>
  <c r="B5" i="14"/>
  <c r="E11" i="14"/>
  <c r="C11" i="14"/>
  <c r="D5" i="14"/>
  <c r="F5" i="14"/>
  <c r="G3" i="14"/>
  <c r="G2" i="14" s="1"/>
  <c r="A19" i="14" a="1"/>
  <c r="B19" i="14" s="1"/>
  <c r="D9" i="14"/>
  <c r="A9" i="14"/>
  <c r="B3" i="14"/>
  <c r="B2" i="14" s="1"/>
  <c r="C3" i="14"/>
  <c r="C2" i="14" s="1"/>
  <c r="E9" i="14"/>
  <c r="E3" i="14"/>
  <c r="E2" i="14" s="1"/>
  <c r="D3" i="14"/>
  <c r="D2" i="14" s="1"/>
  <c r="B7" i="14"/>
  <c r="E7" i="14"/>
  <c r="F7" i="14"/>
  <c r="A25" i="14" a="1"/>
  <c r="A25" i="14" s="1"/>
  <c r="A17" i="14" a="1"/>
  <c r="A17" i="14" s="1"/>
  <c r="A16" i="14" s="1"/>
  <c r="A27" i="14" a="1"/>
  <c r="B27" i="14" s="1"/>
  <c r="A23" i="14" a="1"/>
  <c r="A23" i="14" s="1"/>
  <c r="A11" i="14"/>
  <c r="B9" i="14"/>
  <c r="G7" i="14"/>
  <c r="B11" i="14"/>
  <c r="D11" i="14"/>
  <c r="A21" i="14" a="1"/>
  <c r="E21" i="14" s="1"/>
  <c r="G9" i="14"/>
  <c r="C9" i="14"/>
  <c r="G11" i="14"/>
  <c r="C7" i="14"/>
  <c r="A7" i="14"/>
  <c r="F3" i="14"/>
  <c r="F2" i="14" s="1"/>
  <c r="B29" i="14"/>
  <c r="A29" i="14"/>
  <c r="E19" i="14" l="1"/>
  <c r="G19" i="14"/>
  <c r="F19" i="14"/>
  <c r="A19" i="14"/>
  <c r="D19" i="14"/>
  <c r="C19" i="14"/>
  <c r="A43" i="14"/>
  <c r="F17" i="14"/>
  <c r="F16" i="14" s="1"/>
  <c r="E17" i="14"/>
  <c r="E16" i="14" s="1"/>
  <c r="C17" i="14"/>
  <c r="C16" i="14" s="1"/>
  <c r="C23" i="14"/>
  <c r="A27" i="14"/>
  <c r="G17" i="14"/>
  <c r="G16" i="14" s="1"/>
  <c r="G23" i="14"/>
  <c r="B17" i="14"/>
  <c r="B16" i="14" s="1"/>
  <c r="D17" i="14"/>
  <c r="D16" i="14" s="1"/>
  <c r="A21" i="14"/>
  <c r="B23" i="14"/>
  <c r="D23" i="14"/>
  <c r="F23" i="14"/>
  <c r="D25" i="14"/>
  <c r="E25" i="14"/>
  <c r="F25" i="14"/>
  <c r="E23" i="14"/>
  <c r="G25" i="14"/>
  <c r="C25" i="14"/>
  <c r="B25" i="14"/>
  <c r="B21" i="14"/>
  <c r="C21" i="14"/>
  <c r="D21" i="14"/>
  <c r="A35" i="14" a="1"/>
  <c r="A35" i="14" s="1"/>
  <c r="A37" i="14" a="1"/>
  <c r="G37" i="14" s="1"/>
  <c r="A33" i="14" a="1"/>
  <c r="C33" i="14" s="1"/>
  <c r="A31" i="14" a="1"/>
  <c r="F31" i="14" s="1"/>
  <c r="F30" i="14" s="1"/>
  <c r="A39" i="14" a="1"/>
  <c r="G39" i="14" s="1"/>
  <c r="F21" i="14"/>
  <c r="G21" i="14"/>
  <c r="B43" i="14"/>
  <c r="F35" i="14" l="1"/>
  <c r="B35" i="14"/>
  <c r="D39" i="14"/>
  <c r="C39" i="14"/>
  <c r="E35" i="14"/>
  <c r="A39" i="14"/>
  <c r="D35" i="14"/>
  <c r="G33" i="14"/>
  <c r="A33" i="14"/>
  <c r="A37" i="14"/>
  <c r="E37" i="14"/>
  <c r="A31" i="14"/>
  <c r="A30" i="14" s="1"/>
  <c r="E31" i="14"/>
  <c r="E30" i="14" s="1"/>
  <c r="D31" i="14"/>
  <c r="D30" i="14" s="1"/>
  <c r="B31" i="14"/>
  <c r="B30" i="14" s="1"/>
  <c r="G35" i="14"/>
  <c r="D33" i="14"/>
  <c r="A53" i="14" a="1"/>
  <c r="D53" i="14" s="1"/>
  <c r="A57" i="14"/>
  <c r="C35" i="14"/>
  <c r="C31" i="14"/>
  <c r="C30" i="14" s="1"/>
  <c r="C37" i="14"/>
  <c r="B37" i="14"/>
  <c r="D37" i="14"/>
  <c r="F37" i="14"/>
  <c r="A51" i="14" a="1"/>
  <c r="C51" i="14" s="1"/>
  <c r="A45" i="14" a="1"/>
  <c r="F45" i="14" s="1"/>
  <c r="F44" i="14" s="1"/>
  <c r="F33" i="14"/>
  <c r="B33" i="14"/>
  <c r="G31" i="14"/>
  <c r="G30" i="14" s="1"/>
  <c r="E33" i="14"/>
  <c r="B39" i="14"/>
  <c r="E39" i="14"/>
  <c r="F39" i="14"/>
  <c r="A49" i="14" a="1"/>
  <c r="G49" i="14" s="1"/>
  <c r="A47" i="14" a="1"/>
  <c r="A47" i="14" s="1"/>
  <c r="B57" i="14"/>
  <c r="G53" i="14" l="1"/>
  <c r="D51" i="14"/>
  <c r="B45" i="14"/>
  <c r="B44" i="14" s="1"/>
  <c r="F47" i="14"/>
  <c r="E47" i="14"/>
  <c r="B71" i="14"/>
  <c r="G47" i="14"/>
  <c r="F49" i="14"/>
  <c r="C47" i="14"/>
  <c r="A71" i="14"/>
  <c r="A49" i="14"/>
  <c r="A45" i="14"/>
  <c r="A44" i="14" s="1"/>
  <c r="E45" i="14"/>
  <c r="E44" i="14" s="1"/>
  <c r="B49" i="14"/>
  <c r="C49" i="14"/>
  <c r="G51" i="14"/>
  <c r="G45" i="14"/>
  <c r="G44" i="14" s="1"/>
  <c r="D45" i="14"/>
  <c r="D44" i="14" s="1"/>
  <c r="D47" i="14"/>
  <c r="E49" i="14"/>
  <c r="C45" i="14"/>
  <c r="C44" i="14" s="1"/>
  <c r="D49" i="14"/>
  <c r="B51" i="14"/>
  <c r="F51" i="14"/>
  <c r="A51" i="14"/>
  <c r="E53" i="14"/>
  <c r="A53" i="14"/>
  <c r="B53" i="14"/>
  <c r="E51" i="14"/>
  <c r="C53" i="14"/>
  <c r="F53" i="14"/>
  <c r="B47" i="14"/>
  <c r="A63" i="14" a="1"/>
  <c r="D63" i="14" s="1"/>
  <c r="A65" i="14" a="1"/>
  <c r="D65" i="14" s="1"/>
  <c r="A61" i="14" a="1"/>
  <c r="D61" i="14" s="1"/>
  <c r="A67" i="14" a="1"/>
  <c r="E67" i="14" s="1"/>
  <c r="A59" i="14" a="1"/>
  <c r="A59" i="14" s="1"/>
  <c r="A58" i="14" s="1"/>
  <c r="A75" i="14" l="1" a="1"/>
  <c r="A75" i="14" s="1"/>
  <c r="A81" i="14" a="1"/>
  <c r="D81" i="14" s="1"/>
  <c r="A67" i="14"/>
  <c r="C63" i="14"/>
  <c r="B61" i="14"/>
  <c r="G61" i="14"/>
  <c r="A61" i="14"/>
  <c r="E63" i="14"/>
  <c r="A73" i="14" a="1"/>
  <c r="A79" i="14" a="1"/>
  <c r="C79" i="14" s="1"/>
  <c r="F61" i="14"/>
  <c r="B85" i="14"/>
  <c r="A85" i="14"/>
  <c r="E61" i="14"/>
  <c r="C61" i="14"/>
  <c r="A77" i="14" a="1"/>
  <c r="B77" i="14" s="1"/>
  <c r="G63" i="14"/>
  <c r="C65" i="14"/>
  <c r="G59" i="14"/>
  <c r="G58" i="14" s="1"/>
  <c r="F67" i="14"/>
  <c r="C67" i="14"/>
  <c r="B63" i="14"/>
  <c r="F63" i="14"/>
  <c r="A63" i="14"/>
  <c r="F65" i="14"/>
  <c r="A65" i="14"/>
  <c r="B65" i="14"/>
  <c r="E59" i="14"/>
  <c r="E58" i="14" s="1"/>
  <c r="D59" i="14"/>
  <c r="D58" i="14" s="1"/>
  <c r="B59" i="14"/>
  <c r="B58" i="14" s="1"/>
  <c r="G67" i="14"/>
  <c r="F59" i="14"/>
  <c r="F58" i="14" s="1"/>
  <c r="G65" i="14"/>
  <c r="B67" i="14"/>
  <c r="E65" i="14"/>
  <c r="C59" i="14"/>
  <c r="C58" i="14" s="1"/>
  <c r="D67" i="14"/>
  <c r="B75" i="14" l="1"/>
  <c r="D75" i="14"/>
  <c r="C75" i="14"/>
  <c r="G75" i="14"/>
  <c r="E75" i="14"/>
  <c r="A97" i="14" a="1"/>
  <c r="B97" i="14" s="1"/>
  <c r="F75" i="14"/>
  <c r="B81" i="14"/>
  <c r="A81" i="14"/>
  <c r="E81" i="14"/>
  <c r="A91" i="14" a="1"/>
  <c r="C91" i="14" s="1"/>
  <c r="F79" i="14"/>
  <c r="B99" i="14"/>
  <c r="B79" i="14"/>
  <c r="G81" i="14"/>
  <c r="A93" i="14" a="1"/>
  <c r="G93" i="14" s="1"/>
  <c r="F81" i="14"/>
  <c r="C81" i="14"/>
  <c r="B73" i="14"/>
  <c r="B72" i="14" s="1"/>
  <c r="A73" i="14"/>
  <c r="A72" i="14" s="1"/>
  <c r="A89" i="14" a="1"/>
  <c r="A87" i="14" a="1"/>
  <c r="D73" i="14"/>
  <c r="D72" i="14" s="1"/>
  <c r="A99" i="14"/>
  <c r="A95" i="14" a="1"/>
  <c r="G95" i="14" s="1"/>
  <c r="G73" i="14"/>
  <c r="G72" i="14" s="1"/>
  <c r="E73" i="14"/>
  <c r="E72" i="14" s="1"/>
  <c r="F73" i="14"/>
  <c r="F72" i="14" s="1"/>
  <c r="C73" i="14"/>
  <c r="C72" i="14" s="1"/>
  <c r="D77" i="14"/>
  <c r="G77" i="14"/>
  <c r="E77" i="14"/>
  <c r="F77" i="14"/>
  <c r="C77" i="14"/>
  <c r="A77" i="14"/>
  <c r="A79" i="14"/>
  <c r="E79" i="14"/>
  <c r="G79" i="14"/>
  <c r="D79" i="14"/>
  <c r="A91" i="14" l="1"/>
  <c r="A97" i="14"/>
  <c r="A101" i="14" a="1"/>
  <c r="G101" i="14" s="1"/>
  <c r="G100" i="14" s="1"/>
  <c r="E91" i="14"/>
  <c r="A111" i="14" a="1"/>
  <c r="A111" i="14" s="1"/>
  <c r="F91" i="14"/>
  <c r="A105" i="14" a="1"/>
  <c r="D105" i="14" s="1"/>
  <c r="A103" i="14" a="1"/>
  <c r="A103" i="14" s="1"/>
  <c r="C93" i="14"/>
  <c r="B91" i="14"/>
  <c r="B113" i="14"/>
  <c r="D91" i="14"/>
  <c r="G91" i="14"/>
  <c r="E93" i="14"/>
  <c r="F93" i="14"/>
  <c r="B93" i="14"/>
  <c r="A95" i="14"/>
  <c r="C95" i="14"/>
  <c r="E95" i="14"/>
  <c r="B95" i="14"/>
  <c r="A113" i="14"/>
  <c r="A109" i="14" a="1"/>
  <c r="D109" i="14" s="1"/>
  <c r="A107" i="14" a="1"/>
  <c r="A107" i="14" s="1"/>
  <c r="A93" i="14"/>
  <c r="D93" i="14"/>
  <c r="D89" i="14"/>
  <c r="F89" i="14"/>
  <c r="E89" i="14"/>
  <c r="A89" i="14"/>
  <c r="G89" i="14"/>
  <c r="C89" i="14"/>
  <c r="B89" i="14"/>
  <c r="F87" i="14"/>
  <c r="F86" i="14" s="1"/>
  <c r="D87" i="14"/>
  <c r="D86" i="14" s="1"/>
  <c r="B87" i="14"/>
  <c r="B86" i="14" s="1"/>
  <c r="A87" i="14"/>
  <c r="A86" i="14" s="1"/>
  <c r="G87" i="14"/>
  <c r="G86" i="14" s="1"/>
  <c r="C87" i="14"/>
  <c r="C86" i="14" s="1"/>
  <c r="E87" i="14"/>
  <c r="E86" i="14" s="1"/>
  <c r="D95" i="14"/>
  <c r="F95" i="14"/>
  <c r="C101" i="14" l="1"/>
  <c r="C100" i="14" s="1"/>
  <c r="B101" i="14"/>
  <c r="B100" i="14" s="1"/>
  <c r="B111" i="14"/>
  <c r="C103" i="14"/>
  <c r="F101" i="14"/>
  <c r="F100" i="14" s="1"/>
  <c r="A119" i="14" a="1"/>
  <c r="B119" i="14" s="1"/>
  <c r="E101" i="14"/>
  <c r="E100" i="14" s="1"/>
  <c r="D101" i="14"/>
  <c r="D100" i="14" s="1"/>
  <c r="B103" i="14"/>
  <c r="A101" i="14"/>
  <c r="A100" i="14" s="1"/>
  <c r="A115" i="14" a="1"/>
  <c r="E115" i="14" s="1"/>
  <c r="E114" i="14" s="1"/>
  <c r="B105" i="14"/>
  <c r="A123" i="14" a="1"/>
  <c r="F123" i="14" s="1"/>
  <c r="A105" i="14"/>
  <c r="F105" i="14"/>
  <c r="G105" i="14"/>
  <c r="G103" i="14"/>
  <c r="D103" i="14"/>
  <c r="F103" i="14"/>
  <c r="E103" i="14"/>
  <c r="B127" i="14"/>
  <c r="A121" i="14" a="1"/>
  <c r="D121" i="14" s="1"/>
  <c r="C105" i="14"/>
  <c r="E105" i="14"/>
  <c r="A125" i="14" a="1"/>
  <c r="A125" i="14" s="1"/>
  <c r="A127" i="14"/>
  <c r="B107" i="14"/>
  <c r="C107" i="14"/>
  <c r="A117" i="14" a="1"/>
  <c r="E117" i="14" s="1"/>
  <c r="F107" i="14"/>
  <c r="G107" i="14"/>
  <c r="G109" i="14"/>
  <c r="F109" i="14"/>
  <c r="A109" i="14"/>
  <c r="D107" i="14"/>
  <c r="C109" i="14"/>
  <c r="E109" i="14"/>
  <c r="E107" i="14"/>
  <c r="B109" i="14"/>
  <c r="G119" i="14" l="1"/>
  <c r="D119" i="14"/>
  <c r="C119" i="14"/>
  <c r="F119" i="14"/>
  <c r="A119" i="14"/>
  <c r="E119" i="14"/>
  <c r="G115" i="14"/>
  <c r="G114" i="14" s="1"/>
  <c r="A133" i="14" a="1"/>
  <c r="C133" i="14" s="1"/>
  <c r="G123" i="14"/>
  <c r="B123" i="14"/>
  <c r="B115" i="14"/>
  <c r="B114" i="14" s="1"/>
  <c r="A121" i="14"/>
  <c r="D115" i="14"/>
  <c r="D114" i="14" s="1"/>
  <c r="A115" i="14"/>
  <c r="A114" i="14" s="1"/>
  <c r="C123" i="14"/>
  <c r="A129" i="14" a="1"/>
  <c r="E129" i="14" s="1"/>
  <c r="E128" i="14" s="1"/>
  <c r="A137" i="14" a="1"/>
  <c r="E137" i="14" s="1"/>
  <c r="A139" i="14" a="1"/>
  <c r="A139" i="14" s="1"/>
  <c r="A123" i="14"/>
  <c r="D123" i="14"/>
  <c r="C115" i="14"/>
  <c r="C114" i="14" s="1"/>
  <c r="F115" i="14"/>
  <c r="F114" i="14" s="1"/>
  <c r="G117" i="14"/>
  <c r="A135" i="14" a="1"/>
  <c r="B135" i="14" s="1"/>
  <c r="D117" i="14"/>
  <c r="A141" i="14"/>
  <c r="F121" i="14"/>
  <c r="C121" i="14"/>
  <c r="B141" i="14"/>
  <c r="G121" i="14"/>
  <c r="E123" i="14"/>
  <c r="E121" i="14"/>
  <c r="B125" i="14"/>
  <c r="A131" i="14" a="1"/>
  <c r="F131" i="14" s="1"/>
  <c r="C117" i="14"/>
  <c r="B121" i="14"/>
  <c r="F117" i="14"/>
  <c r="B117" i="14"/>
  <c r="A117" i="14"/>
  <c r="A133" i="14" l="1"/>
  <c r="B133" i="14"/>
  <c r="G133" i="14"/>
  <c r="D133" i="14"/>
  <c r="E133" i="14"/>
  <c r="F133" i="14"/>
  <c r="C129" i="14"/>
  <c r="C128" i="14" s="1"/>
  <c r="B129" i="14"/>
  <c r="B128" i="14" s="1"/>
  <c r="G129" i="14"/>
  <c r="G128" i="14" s="1"/>
  <c r="D129" i="14"/>
  <c r="D128" i="14" s="1"/>
  <c r="G135" i="14"/>
  <c r="F135" i="14"/>
  <c r="F137" i="14"/>
  <c r="D137" i="14"/>
  <c r="A153" i="14" a="1"/>
  <c r="A153" i="14" s="1"/>
  <c r="A145" i="14" a="1"/>
  <c r="E145" i="14" s="1"/>
  <c r="A137" i="14"/>
  <c r="F129" i="14"/>
  <c r="F128" i="14" s="1"/>
  <c r="G137" i="14"/>
  <c r="A129" i="14"/>
  <c r="A128" i="14" s="1"/>
  <c r="B155" i="14"/>
  <c r="A147" i="14" a="1"/>
  <c r="A147" i="14" s="1"/>
  <c r="B139" i="14"/>
  <c r="A149" i="14" a="1"/>
  <c r="A149" i="14" s="1"/>
  <c r="C137" i="14"/>
  <c r="B137" i="14"/>
  <c r="A155" i="14"/>
  <c r="A151" i="14" a="1"/>
  <c r="E151" i="14" s="1"/>
  <c r="A135" i="14"/>
  <c r="D135" i="14"/>
  <c r="A131" i="14"/>
  <c r="A143" i="14" a="1"/>
  <c r="A143" i="14" s="1"/>
  <c r="A142" i="14" s="1"/>
  <c r="D131" i="14"/>
  <c r="E135" i="14"/>
  <c r="C135" i="14"/>
  <c r="G131" i="14"/>
  <c r="E131" i="14"/>
  <c r="C131" i="14"/>
  <c r="B131" i="14"/>
  <c r="G145" i="14" l="1"/>
  <c r="A165" i="14" a="1"/>
  <c r="B165" i="14" s="1"/>
  <c r="B153" i="14"/>
  <c r="C145" i="14"/>
  <c r="D145" i="14"/>
  <c r="A145" i="14"/>
  <c r="F145" i="14"/>
  <c r="B145" i="14"/>
  <c r="C147" i="14"/>
  <c r="F147" i="14"/>
  <c r="G147" i="14"/>
  <c r="B147" i="14"/>
  <c r="D147" i="14"/>
  <c r="E147" i="14"/>
  <c r="A157" i="14" a="1"/>
  <c r="C157" i="14" s="1"/>
  <c r="C156" i="14" s="1"/>
  <c r="A161" i="14" a="1"/>
  <c r="A161" i="14" s="1"/>
  <c r="C143" i="14"/>
  <c r="C142" i="14" s="1"/>
  <c r="E149" i="14"/>
  <c r="A159" i="14" a="1"/>
  <c r="F159" i="14" s="1"/>
  <c r="F151" i="14"/>
  <c r="A163" i="14" a="1"/>
  <c r="E163" i="14" s="1"/>
  <c r="D143" i="14"/>
  <c r="D142" i="14" s="1"/>
  <c r="F149" i="14"/>
  <c r="C151" i="14"/>
  <c r="D149" i="14"/>
  <c r="G149" i="14"/>
  <c r="G151" i="14"/>
  <c r="A167" i="14" a="1"/>
  <c r="B167" i="14" s="1"/>
  <c r="G143" i="14"/>
  <c r="G142" i="14" s="1"/>
  <c r="E143" i="14"/>
  <c r="E142" i="14" s="1"/>
  <c r="B149" i="14"/>
  <c r="C149" i="14"/>
  <c r="B151" i="14"/>
  <c r="A151" i="14"/>
  <c r="B143" i="14"/>
  <c r="B142" i="14" s="1"/>
  <c r="F143" i="14"/>
  <c r="F142" i="14" s="1"/>
  <c r="D151" i="14"/>
  <c r="D165" i="14" l="1"/>
  <c r="F165" i="14"/>
  <c r="E165" i="14"/>
  <c r="A165" i="14"/>
  <c r="C165" i="14"/>
  <c r="G165" i="14"/>
  <c r="B163" i="14"/>
  <c r="B157" i="14"/>
  <c r="B156" i="14" s="1"/>
  <c r="F157" i="14"/>
  <c r="F156" i="14" s="1"/>
  <c r="G157" i="14"/>
  <c r="G156" i="14" s="1"/>
  <c r="A157" i="14"/>
  <c r="A156" i="14" s="1"/>
  <c r="G163" i="14"/>
  <c r="D157" i="14"/>
  <c r="D156" i="14" s="1"/>
  <c r="E157" i="14"/>
  <c r="E156" i="14" s="1"/>
  <c r="A163" i="14"/>
  <c r="C161" i="14"/>
  <c r="G161" i="14"/>
  <c r="D161" i="14"/>
  <c r="E161" i="14"/>
  <c r="B161" i="14"/>
  <c r="F161" i="14"/>
  <c r="B159" i="14"/>
  <c r="G159" i="14"/>
  <c r="D159" i="14"/>
  <c r="A159" i="14"/>
  <c r="E159" i="14"/>
  <c r="C159" i="14"/>
  <c r="A167" i="14"/>
  <c r="C163" i="14"/>
  <c r="F163" i="14"/>
  <c r="D163" i="14"/>
</calcChain>
</file>

<file path=xl/sharedStrings.xml><?xml version="1.0" encoding="utf-8"?>
<sst xmlns="http://schemas.openxmlformats.org/spreadsheetml/2006/main" count="181" uniqueCount="87">
  <si>
    <t>augustus</t>
  </si>
  <si>
    <t>MAANDAG</t>
  </si>
  <si>
    <t>Zomervakantie</t>
  </si>
  <si>
    <t>Eerste schooldag Inloopmoment ouders na 14.30 u</t>
  </si>
  <si>
    <t>Inloopmoment ouders na 14.30 u</t>
  </si>
  <si>
    <t>19.00 u Informatieavond groepen 1/2</t>
  </si>
  <si>
    <t>19.00 u Informatieavond leerjaar 3</t>
  </si>
  <si>
    <t>Notities:</t>
  </si>
  <si>
    <t>Deze week: 
kennismakings-gesprekken 3 t/m 8</t>
  </si>
  <si>
    <r>
      <t xml:space="preserve">08.30 u Koffie-uurtje </t>
    </r>
    <r>
      <rPr>
        <sz val="9"/>
        <color theme="1"/>
        <rFont val="Arial"/>
        <family val="2"/>
        <scheme val="major"/>
      </rPr>
      <t>09.15 u - 11.15 u Democracity groep 8B</t>
    </r>
  </si>
  <si>
    <t>Verkiezingen leerlingenraad</t>
  </si>
  <si>
    <t>10.00 u - 12.00 u Democracity groep 8A</t>
  </si>
  <si>
    <t>Deze week: 
kennismakings-gesprekken 3 t/m 8 Start huiswerkklas</t>
  </si>
  <si>
    <t>19.30 u MR</t>
  </si>
  <si>
    <t>12.15 u - 13.00 u Leerlingenraad bijeenkomst 1</t>
  </si>
  <si>
    <t>09.30 u - 11.45 u Gastles Bureau Halt leerjaar 8</t>
  </si>
  <si>
    <t>Deze week:    Week tegen pesten</t>
  </si>
  <si>
    <t>12.00 u Start Kinderpostzegelactie leerjaar 7 &amp; 8</t>
  </si>
  <si>
    <t>Deze week: afname toetsen Leerling in beeld B8</t>
  </si>
  <si>
    <t>Start Kinderboekenweek</t>
  </si>
  <si>
    <t>Studiedag leerlingen vrij Dierendag</t>
  </si>
  <si>
    <t>Dag van de leerkracht</t>
  </si>
  <si>
    <t>20.00 u Jaarvergadering OV</t>
  </si>
  <si>
    <t>Einde Kinderboekenweek</t>
  </si>
  <si>
    <t>Kamp groep 8</t>
  </si>
  <si>
    <t>Kamp groep 8 Vanaf 12.00 uur alle leerlingen vrij</t>
  </si>
  <si>
    <t>Herfstvakantie</t>
  </si>
  <si>
    <t>Aanvang wintertijd</t>
  </si>
  <si>
    <t>19.00 u Optie informatieavond VO leerjaar 7 en 8</t>
  </si>
  <si>
    <t>11.15 u - 16.30 u Eftelingdag</t>
  </si>
  <si>
    <t>08.30 u Koffie-uurtje</t>
  </si>
  <si>
    <r>
      <rPr>
        <sz val="8.5"/>
        <color theme="1"/>
        <rFont val="Arial"/>
        <family val="2"/>
        <scheme val="major"/>
      </rPr>
      <t>Rapportage "Hoe gaat het met" gr. 3 t/m 8 mee</t>
    </r>
    <r>
      <rPr>
        <sz val="8"/>
        <color theme="1"/>
        <rFont val="Arial"/>
        <family val="2"/>
        <scheme val="major"/>
      </rPr>
      <t xml:space="preserve">                   </t>
    </r>
    <r>
      <rPr>
        <sz val="9"/>
        <color theme="1"/>
        <rFont val="Arial"/>
        <family val="2"/>
        <scheme val="major"/>
      </rPr>
      <t>Start week van de mediawijsheid</t>
    </r>
  </si>
  <si>
    <t>Deze week: Hoe gaat het met-gesprekken 1 t/m 8 (facultatief)</t>
  </si>
  <si>
    <t>Open ochtend huidige leerlingen</t>
  </si>
  <si>
    <t>Internationale dag van de rechten van het kind</t>
  </si>
  <si>
    <t>12.15 u - 13.00 u Leerlingenraad bijeenkomst 2</t>
  </si>
  <si>
    <t>Sinterklaasfeest</t>
  </si>
  <si>
    <t>Studiedag leerlingen vrij</t>
  </si>
  <si>
    <t>19.00 u Kerstmusical ouders leerjaar 6</t>
  </si>
  <si>
    <t>Alle leerlingen vanaf 12.00 uur vrij, 's avonds kerstmarkt</t>
  </si>
  <si>
    <t>Vanaf 12.00 uur alle leerlingen vrij</t>
  </si>
  <si>
    <t>Kerstvakantie</t>
  </si>
  <si>
    <t>Deze week: Afname Leerling in beeld-toetsen Voorlopige advies-gesprekken leerjaar 8</t>
  </si>
  <si>
    <t>Deze week: Afname Leerling in beeld-toetsen Kindgesprekken 3 t/m 6 Voorlopige advies-gesprekken leerjaar 8</t>
  </si>
  <si>
    <t>08.30 u Koffie-uurtje 12.15 u - 13.00 u Leerlingenraad bijeenkomst 3</t>
  </si>
  <si>
    <t>Deze week: Afname Leerling in beeld-toetsen Kindgesprekken 3 t/m 6</t>
  </si>
  <si>
    <t>Afname doorstroomtoets leerjaar 8</t>
  </si>
  <si>
    <t>Deze week: Leesbelevingsweek 19.30 u MR</t>
  </si>
  <si>
    <t>Deze week: Leesbelevingsweek</t>
  </si>
  <si>
    <t>Finale voorleeswedstrijd leerjaar 7 &amp; 8</t>
  </si>
  <si>
    <t>Rapport mee leerjaar 2 t/m 7</t>
  </si>
  <si>
    <t>Carnavalsviering leerjaar 1 t/m 8 Vanaf 12.00 uur alle leerlingen vrij</t>
  </si>
  <si>
    <t>Voorjaarsvakantie</t>
  </si>
  <si>
    <t>Deze week: rapportgesprekken groep 1 t/m 7</t>
  </si>
  <si>
    <t>Open middag nieuwe leerlingen</t>
  </si>
  <si>
    <t>Open middag huidige leerlingen</t>
  </si>
  <si>
    <t>Rapport leerjaar 8 + uitslag doorstroomtoets mee</t>
  </si>
  <si>
    <t>12.15 u - 13.00 u Leerlingenraad bijeenkomst 4</t>
  </si>
  <si>
    <t>Theorie-examen verkeer groep 7</t>
  </si>
  <si>
    <t>Weeksluitingen             11.00-12.00 1/2A, 3/4, 7                        12.30-13.30 1/2B, 3, 5A 13.30-14.30 1/2C, 4, 5B</t>
  </si>
  <si>
    <t>Aanvang zomertijd</t>
  </si>
  <si>
    <t>Schoolreis  leerjaar 1 t/m 7</t>
  </si>
  <si>
    <t>Koningsspelen</t>
  </si>
  <si>
    <t>'s Middags Paasactiviteit</t>
  </si>
  <si>
    <t>Dag tegen pesten</t>
  </si>
  <si>
    <t>1e Paasdag</t>
  </si>
  <si>
    <t>Meivakantie         2e Paasdag</t>
  </si>
  <si>
    <t>Meivakantie</t>
  </si>
  <si>
    <t>Bevrijdingsdag</t>
  </si>
  <si>
    <t>Schoolfotograaf</t>
  </si>
  <si>
    <t>Moederdag</t>
  </si>
  <si>
    <t>Terugkomdag schoolfotograaf</t>
  </si>
  <si>
    <t>Sponsorloop</t>
  </si>
  <si>
    <t>Deze week: afname Leerling in beeld-toetsen</t>
  </si>
  <si>
    <t>12.15 u - 13.00 u Leerlingenraad bijeenkomst 5</t>
  </si>
  <si>
    <t>Deze week: afname Leerling in beeld-toetsen 19.30 u MR</t>
  </si>
  <si>
    <t>Hemelvaartsdag</t>
  </si>
  <si>
    <t>Vrije dag</t>
  </si>
  <si>
    <r>
      <t xml:space="preserve">Deze week: afname Leerling in beeld-toetsen                </t>
    </r>
    <r>
      <rPr>
        <sz val="9"/>
        <color theme="1"/>
        <rFont val="Arial"/>
        <family val="2"/>
        <scheme val="major"/>
      </rPr>
      <t>Laatste keer huiswerkklas</t>
    </r>
  </si>
  <si>
    <t>1e Pinksterdag</t>
  </si>
  <si>
    <t>2e Pinksterdag</t>
  </si>
  <si>
    <t>Vaderdag</t>
  </si>
  <si>
    <t>Deze week: rapportgesprekken groep 1 t/m 7 (facultatief) schoolverlaters-activiteiten leerjaar 8</t>
  </si>
  <si>
    <t>13.00 u - 14.30 u Oefenen nieuwe kleuters</t>
  </si>
  <si>
    <t>12.00 u Leerjaar 8 vrij 13.00 u-14.30 u Oefenen nieuwe kleuters       13.30 u - 14.30 u Doordraaimiddag</t>
  </si>
  <si>
    <t>19.00 u Musical en afscheidsavond leerjaar 8</t>
  </si>
  <si>
    <t>19.00 u Poetsbal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</si>
</sst>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_-&quot;kr&quot;\ * #,##0.00_-;\-&quot;kr&quot;\ * #,##0.00_-;_-&quot;kr&quot;\ * &quot;-&quot;??_-;_-@_-"/>
    <numFmt numFmtId="168" formatCode="_-&quot;kr&quot;\ * #,##0_-;\-&quot;kr&quot;\ * #,##0_-;_-&quot;kr&quot;\ * &quot;-&quot;_-;_-@_-"/>
    <numFmt numFmtId="169" formatCode="[$-F800]dddd\,\ mmmm\ dd\,\ yyyy"/>
  </numFmts>
  <fonts count="30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0"/>
      <color theme="1"/>
      <name val="Arial"/>
      <family val="2"/>
      <scheme val="major"/>
    </font>
    <font>
      <sz val="9"/>
      <color theme="1"/>
      <name val="Arial"/>
      <family val="2"/>
      <scheme val="major"/>
    </font>
    <font>
      <sz val="10.5"/>
      <color theme="1"/>
      <name val="Arial"/>
      <family val="2"/>
      <scheme val="major"/>
    </font>
    <font>
      <sz val="8"/>
      <color theme="1"/>
      <name val="Arial"/>
      <family val="2"/>
      <scheme val="major"/>
    </font>
    <font>
      <sz val="8.5"/>
      <color theme="1"/>
      <name val="Arial"/>
      <family val="2"/>
      <scheme val="major"/>
    </font>
    <font>
      <sz val="1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66" fontId="8" fillId="0" borderId="9" applyFill="0" applyProtection="0">
      <alignment horizontal="left" vertical="center" wrapText="1" indent="1"/>
    </xf>
    <xf numFmtId="166" fontId="11" fillId="0" borderId="6" applyFill="0" applyProtection="0">
      <alignment horizontal="left" vertical="top" wrapText="1" indent="1"/>
    </xf>
    <xf numFmtId="166" fontId="1" fillId="0" borderId="0" applyNumberFormat="0" applyFill="0" applyProtection="0">
      <alignment horizontal="left" vertical="top" wrapText="1" indent="1"/>
    </xf>
    <xf numFmtId="166" fontId="10" fillId="0" borderId="8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  <xf numFmtId="0" fontId="10" fillId="8" borderId="10" applyNumberFormat="0" applyFont="0" applyAlignment="0" applyProtection="0"/>
    <xf numFmtId="0" fontId="14" fillId="0" borderId="0" applyNumberFormat="0" applyFill="0" applyBorder="0" applyAlignment="0" applyProtection="0"/>
    <xf numFmtId="0" fontId="13" fillId="0" borderId="11" applyNumberFormat="0" applyFill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13" applyNumberFormat="0" applyAlignment="0" applyProtection="0"/>
    <xf numFmtId="0" fontId="19" fillId="13" borderId="14" applyNumberFormat="0" applyAlignment="0" applyProtection="0"/>
    <xf numFmtId="0" fontId="20" fillId="13" borderId="13" applyNumberFormat="0" applyAlignment="0" applyProtection="0"/>
    <xf numFmtId="0" fontId="21" fillId="0" borderId="15" applyNumberFormat="0" applyFill="0" applyAlignment="0" applyProtection="0"/>
    <xf numFmtId="0" fontId="3" fillId="14" borderId="16" applyNumberFormat="0" applyAlignment="0" applyProtection="0"/>
    <xf numFmtId="0" fontId="22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0">
    <xf numFmtId="0" fontId="0" fillId="0" borderId="0" xfId="0"/>
    <xf numFmtId="0" fontId="5" fillId="6" borderId="0" xfId="9">
      <alignment horizontal="center"/>
    </xf>
    <xf numFmtId="0" fontId="0" fillId="2" borderId="0" xfId="0" applyFill="1"/>
    <xf numFmtId="0" fontId="9" fillId="7" borderId="3" xfId="10">
      <alignment horizontal="left" vertical="center" indent="1"/>
    </xf>
    <xf numFmtId="0" fontId="9" fillId="6" borderId="3" xfId="11" applyAlignment="1">
      <alignment horizontal="left" vertical="center" indent="1"/>
    </xf>
    <xf numFmtId="0" fontId="0" fillId="2" borderId="0" xfId="0" applyFill="1" applyBorder="1"/>
    <xf numFmtId="0" fontId="11" fillId="0" borderId="6" xfId="6" applyNumberFormat="1" applyFill="1">
      <alignment horizontal="left" vertical="top" wrapText="1" indent="1"/>
    </xf>
    <xf numFmtId="166" fontId="8" fillId="0" borderId="9" xfId="5" applyFill="1">
      <alignment horizontal="left" vertical="center" wrapText="1" indent="1"/>
    </xf>
    <xf numFmtId="0" fontId="10" fillId="0" borderId="8" xfId="8" applyNumberFormat="1">
      <alignment horizontal="left" vertical="center" wrapText="1" indent="1"/>
    </xf>
    <xf numFmtId="169" fontId="0" fillId="0" borderId="8" xfId="8" applyNumberFormat="1" applyFont="1">
      <alignment horizontal="left" vertical="center" wrapText="1" indent="1"/>
    </xf>
    <xf numFmtId="169" fontId="10" fillId="0" borderId="8" xfId="8" applyNumberFormat="1">
      <alignment horizontal="left" vertical="center" wrapText="1" indent="1"/>
    </xf>
    <xf numFmtId="166" fontId="8" fillId="36" borderId="9" xfId="5" applyFill="1">
      <alignment horizontal="left" vertical="center" wrapText="1" indent="1"/>
    </xf>
    <xf numFmtId="0" fontId="11" fillId="36" borderId="6" xfId="6" applyNumberFormat="1" applyFill="1">
      <alignment horizontal="left" vertical="top" wrapText="1" indent="1"/>
    </xf>
    <xf numFmtId="166" fontId="8" fillId="37" borderId="9" xfId="5" applyFill="1">
      <alignment horizontal="left" vertical="center" wrapText="1" indent="1"/>
    </xf>
    <xf numFmtId="166" fontId="8" fillId="37" borderId="4" xfId="5" applyFill="1" applyBorder="1">
      <alignment horizontal="left" vertical="center" wrapText="1" indent="1"/>
    </xf>
    <xf numFmtId="0" fontId="11" fillId="37" borderId="6" xfId="6" applyNumberFormat="1" applyFill="1">
      <alignment horizontal="left" vertical="top" wrapText="1" indent="1"/>
    </xf>
    <xf numFmtId="0" fontId="11" fillId="37" borderId="5" xfId="6" applyNumberFormat="1" applyFill="1" applyBorder="1">
      <alignment horizontal="left" vertical="top" wrapText="1" indent="1"/>
    </xf>
    <xf numFmtId="0" fontId="11" fillId="37" borderId="12" xfId="6" applyNumberFormat="1" applyFill="1" applyBorder="1">
      <alignment horizontal="left" vertical="top" wrapText="1" indent="1"/>
    </xf>
    <xf numFmtId="0" fontId="11" fillId="37" borderId="7" xfId="6" applyNumberFormat="1" applyFill="1" applyBorder="1">
      <alignment horizontal="left" vertical="top" wrapText="1" indent="1"/>
    </xf>
    <xf numFmtId="0" fontId="11" fillId="0" borderId="6" xfId="6" quotePrefix="1" applyNumberFormat="1" applyFill="1">
      <alignment horizontal="left" vertical="top" wrapText="1" indent="1"/>
    </xf>
    <xf numFmtId="0" fontId="24" fillId="0" borderId="6" xfId="6" applyNumberFormat="1" applyFont="1" applyFill="1">
      <alignment horizontal="left" vertical="top" wrapText="1" indent="1"/>
    </xf>
    <xf numFmtId="0" fontId="25" fillId="0" borderId="6" xfId="6" applyNumberFormat="1" applyFont="1" applyFill="1">
      <alignment horizontal="left" vertical="top" wrapText="1" indent="1"/>
    </xf>
    <xf numFmtId="0" fontId="26" fillId="0" borderId="6" xfId="6" applyNumberFormat="1" applyFont="1" applyFill="1">
      <alignment horizontal="left" vertical="top" wrapText="1" indent="1"/>
    </xf>
    <xf numFmtId="0" fontId="27" fillId="0" borderId="6" xfId="6" applyNumberFormat="1" applyFont="1" applyFill="1">
      <alignment horizontal="left" vertical="top" wrapText="1" indent="1"/>
    </xf>
    <xf numFmtId="0" fontId="28" fillId="0" borderId="6" xfId="6" applyNumberFormat="1" applyFont="1" applyFill="1">
      <alignment horizontal="left" vertical="top" wrapText="1" indent="1"/>
    </xf>
    <xf numFmtId="0" fontId="29" fillId="0" borderId="0" xfId="0" applyFont="1" applyAlignment="1">
      <alignment horizontal="left" vertical="top" wrapText="1"/>
    </xf>
    <xf numFmtId="0" fontId="1" fillId="0" borderId="0" xfId="7" applyNumberFormat="1">
      <alignment horizontal="left" vertical="top" wrapText="1" indent="1"/>
    </xf>
    <xf numFmtId="169" fontId="0" fillId="0" borderId="8" xfId="8" applyNumberFormat="1" applyFont="1">
      <alignment horizontal="left" vertical="center" wrapText="1" indent="1"/>
    </xf>
    <xf numFmtId="169" fontId="10" fillId="0" borderId="8" xfId="8" applyNumberFormat="1">
      <alignment horizontal="left" vertical="center" wrapText="1" indent="1"/>
    </xf>
    <xf numFmtId="0" fontId="6" fillId="0" borderId="0" xfId="2">
      <alignment horizontal="left" indent="3"/>
    </xf>
  </cellXfs>
  <cellStyles count="51">
    <cellStyle name="20% - Accent1" xfId="30" builtinId="30" customBuiltin="1"/>
    <cellStyle name="20% - Accent2" xfId="33" builtinId="34" customBuiltin="1"/>
    <cellStyle name="20% - Accent3" xfId="37" builtinId="38" customBuiltin="1"/>
    <cellStyle name="20% - Accent4" xfId="41" builtinId="42" customBuiltin="1"/>
    <cellStyle name="20% - Accent5" xfId="44" builtinId="46" customBuiltin="1"/>
    <cellStyle name="20% - Accent6" xfId="48" builtinId="50" customBuiltin="1"/>
    <cellStyle name="40% - Accent1" xfId="1" builtinId="31" customBuiltin="1"/>
    <cellStyle name="40% - Accent2" xfId="34" builtinId="35" customBuiltin="1"/>
    <cellStyle name="40% - Accent3" xfId="38" builtinId="39" customBuiltin="1"/>
    <cellStyle name="40% - Accent4" xfId="42" builtinId="43" customBuiltin="1"/>
    <cellStyle name="40% - Accent5" xfId="45" builtinId="47" customBuiltin="1"/>
    <cellStyle name="40% - Accent6" xfId="49" builtinId="51" customBuiltin="1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6" builtinId="48" customBuiltin="1"/>
    <cellStyle name="60% - Accent6" xfId="50" builtinId="52" customBuiltin="1"/>
    <cellStyle name="Accent1" xfId="3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" builtinId="45" customBuiltin="1"/>
    <cellStyle name="Accent6" xfId="47" builtinId="49" customBuiltin="1"/>
    <cellStyle name="Berekening" xfId="26" builtinId="22" customBuiltin="1"/>
    <cellStyle name="Controlecel" xfId="28" builtinId="23" customBuiltin="1"/>
    <cellStyle name="Dag" xfId="5" xr:uid="{00000000-0005-0000-0000-000003000000}"/>
    <cellStyle name="Dagdetail" xfId="6" xr:uid="{00000000-0005-0000-0000-000004000000}"/>
    <cellStyle name="Gekoppelde cel" xfId="27" builtinId="24" customBuiltin="1"/>
    <cellStyle name="Goed" xfId="21" builtinId="26" customBuiltin="1"/>
    <cellStyle name="Invoer" xfId="24" builtinId="20" customBuiltin="1"/>
    <cellStyle name="Komma" xfId="16" builtinId="3" customBuiltin="1"/>
    <cellStyle name="Komma [0]" xfId="17" builtinId="6" customBuiltin="1"/>
    <cellStyle name="Kop 1" xfId="2" builtinId="16" customBuiltin="1"/>
    <cellStyle name="Kop 2" xfId="10" builtinId="17" customBuiltin="1"/>
    <cellStyle name="Kop 3" xfId="11" builtinId="18" customBuiltin="1"/>
    <cellStyle name="Kop 4" xfId="12" builtinId="19" customBuiltin="1"/>
    <cellStyle name="Koptekst notities" xfId="8" xr:uid="{00000000-0005-0000-0000-00000D000000}"/>
    <cellStyle name="Neutraal" xfId="23" builtinId="28" customBuiltin="1"/>
    <cellStyle name="Notitie" xfId="13" builtinId="10" customBuiltin="1"/>
    <cellStyle name="Notities" xfId="7" xr:uid="{00000000-0005-0000-0000-00000C000000}"/>
    <cellStyle name="Ongeldig" xfId="22" builtinId="27" customBuiltin="1"/>
    <cellStyle name="Procent" xfId="20" builtinId="5" customBuiltin="1"/>
    <cellStyle name="Standaard" xfId="0" builtinId="0" customBuiltin="1"/>
    <cellStyle name="Titel" xfId="9" builtinId="15" customBuiltin="1"/>
    <cellStyle name="Totaal" xfId="15" builtinId="25" customBuiltin="1"/>
    <cellStyle name="Uitvoer" xfId="25" builtinId="21" customBuiltin="1"/>
    <cellStyle name="Valuta" xfId="18" builtinId="4" customBuiltin="1"/>
    <cellStyle name="Valuta [0]" xfId="19" builtinId="7" customBuiltin="1"/>
    <cellStyle name="Verklarende tekst" xfId="14" builtinId="53" customBuiltin="1"/>
    <cellStyle name="Waarschuwingstekst" xfId="29" builtinId="11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4DC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G168"/>
  <sheetViews>
    <sheetView showGridLines="0" tabSelected="1" topLeftCell="A74" zoomScaleNormal="100" workbookViewId="0">
      <selection activeCell="B71" sqref="B71:D71"/>
    </sheetView>
  </sheetViews>
  <sheetFormatPr defaultColWidth="8.75" defaultRowHeight="16.5" x14ac:dyDescent="0.3"/>
  <cols>
    <col min="1" max="1" width="18.25" customWidth="1"/>
    <col min="2" max="7" width="17.625" customWidth="1"/>
    <col min="8" max="8" width="2.5" customWidth="1"/>
    <col min="13" max="13" width="6.75" customWidth="1"/>
  </cols>
  <sheetData>
    <row r="1" spans="1:7" ht="54" customHeight="1" x14ac:dyDescent="0.7">
      <c r="A1" s="1">
        <f ca="1">YEAR(TODAY())</f>
        <v>2024</v>
      </c>
      <c r="B1" s="29" t="s">
        <v>0</v>
      </c>
      <c r="C1" s="29"/>
      <c r="D1" s="29"/>
      <c r="E1" s="2"/>
      <c r="F1" s="2"/>
      <c r="G1" s="2"/>
    </row>
    <row r="2" spans="1:7" ht="14.25" customHeight="1" x14ac:dyDescent="0.3">
      <c r="A2" s="3" t="s">
        <v>1</v>
      </c>
      <c r="B2" s="4" t="str">
        <f ca="1">UPPER(TEXT(B3,"dddd"))</f>
        <v>DINSDAG</v>
      </c>
      <c r="C2" s="3" t="str">
        <f t="shared" ref="C2:G2" ca="1" si="0">UPPER(TEXT(C3,"dddd"))</f>
        <v>WOENSDAG</v>
      </c>
      <c r="D2" s="4" t="str">
        <f t="shared" ca="1" si="0"/>
        <v>DONDERDAG</v>
      </c>
      <c r="E2" s="3" t="str">
        <f t="shared" ca="1" si="0"/>
        <v>VRIJDAG</v>
      </c>
      <c r="F2" s="4" t="str">
        <f t="shared" ca="1" si="0"/>
        <v>ZATERDAG</v>
      </c>
      <c r="G2" s="3" t="str">
        <f t="shared" ca="1" si="0"/>
        <v>ZONDAG</v>
      </c>
    </row>
    <row r="3" spans="1:7" ht="16.5" customHeight="1" x14ac:dyDescent="0.3">
      <c r="A3" s="11">
        <f t="array" aca="1" ref="A3:G3" ca="1">Dagen+1+DATE(Calendar1Year,Calendar1MonthOption,1)-WEEKDAY(DATE(Calendar1Year,Calendar1MonthOption,1),WeekdayOption)</f>
        <v>45502</v>
      </c>
      <c r="B3" s="11">
        <f ca="1"/>
        <v>45503</v>
      </c>
      <c r="C3" s="11">
        <f ca="1"/>
        <v>45504</v>
      </c>
      <c r="D3" s="11">
        <f ca="1"/>
        <v>45505</v>
      </c>
      <c r="E3" s="11">
        <f ca="1"/>
        <v>45506</v>
      </c>
      <c r="F3" s="13">
        <f ca="1"/>
        <v>45507</v>
      </c>
      <c r="G3" s="14">
        <f ca="1"/>
        <v>45508</v>
      </c>
    </row>
    <row r="4" spans="1:7" ht="56.25" customHeight="1" x14ac:dyDescent="0.3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5"/>
      <c r="G4" s="16"/>
    </row>
    <row r="5" spans="1:7" ht="16.5" customHeight="1" x14ac:dyDescent="0.3">
      <c r="A5" s="11">
        <f t="array" aca="1" ref="A5:G5" ca="1">Dagen+8+DATE(Calendar1Year,Calendar1MonthOption,1)-WEEKDAY(DATE(Calendar1Year,Calendar1MonthOption,1),WeekdayOption)</f>
        <v>45509</v>
      </c>
      <c r="B5" s="11">
        <f ca="1"/>
        <v>45510</v>
      </c>
      <c r="C5" s="11">
        <f ca="1"/>
        <v>45511</v>
      </c>
      <c r="D5" s="11">
        <f ca="1"/>
        <v>45512</v>
      </c>
      <c r="E5" s="11">
        <f ca="1"/>
        <v>45513</v>
      </c>
      <c r="F5" s="13">
        <f ca="1"/>
        <v>45514</v>
      </c>
      <c r="G5" s="14">
        <f ca="1"/>
        <v>45515</v>
      </c>
    </row>
    <row r="6" spans="1:7" ht="56.25" customHeight="1" x14ac:dyDescent="0.3">
      <c r="A6" s="12" t="s">
        <v>2</v>
      </c>
      <c r="B6" s="12" t="s">
        <v>2</v>
      </c>
      <c r="C6" s="12" t="s">
        <v>2</v>
      </c>
      <c r="D6" s="12" t="s">
        <v>2</v>
      </c>
      <c r="E6" s="12" t="s">
        <v>2</v>
      </c>
      <c r="F6" s="15"/>
      <c r="G6" s="17"/>
    </row>
    <row r="7" spans="1:7" ht="16.5" customHeight="1" x14ac:dyDescent="0.3">
      <c r="A7" s="11">
        <f t="array" aca="1" ref="A7:G7" ca="1">Dagen+15+DATE(Calendar1Year,Calendar1MonthOption,1)-WEEKDAY(DATE(Calendar1Year,Calendar1MonthOption,1),WeekdayOption)</f>
        <v>45516</v>
      </c>
      <c r="B7" s="11">
        <f ca="1"/>
        <v>45517</v>
      </c>
      <c r="C7" s="11">
        <f ca="1"/>
        <v>45518</v>
      </c>
      <c r="D7" s="11">
        <f ca="1"/>
        <v>45519</v>
      </c>
      <c r="E7" s="11">
        <f ca="1"/>
        <v>45520</v>
      </c>
      <c r="F7" s="13">
        <f ca="1"/>
        <v>45521</v>
      </c>
      <c r="G7" s="14">
        <f ca="1"/>
        <v>45522</v>
      </c>
    </row>
    <row r="8" spans="1:7" ht="56.25" customHeight="1" x14ac:dyDescent="0.3">
      <c r="A8" s="12" t="s">
        <v>2</v>
      </c>
      <c r="B8" s="12" t="s">
        <v>2</v>
      </c>
      <c r="C8" s="12" t="s">
        <v>2</v>
      </c>
      <c r="D8" s="12" t="s">
        <v>2</v>
      </c>
      <c r="E8" s="12" t="s">
        <v>2</v>
      </c>
      <c r="F8" s="15"/>
      <c r="G8" s="16"/>
    </row>
    <row r="9" spans="1:7" ht="16.5" customHeight="1" x14ac:dyDescent="0.3">
      <c r="A9" s="7">
        <f t="array" aca="1" ref="A9:G9" ca="1">Dagen+22+DATE(Calendar1Year,Calendar1MonthOption,1)-WEEKDAY(DATE(Calendar1Year,Calendar1MonthOption,1),WeekdayOption)</f>
        <v>45523</v>
      </c>
      <c r="B9" s="7">
        <f ca="1"/>
        <v>45524</v>
      </c>
      <c r="C9" s="7">
        <f ca="1"/>
        <v>45525</v>
      </c>
      <c r="D9" s="7">
        <f ca="1"/>
        <v>45526</v>
      </c>
      <c r="E9" s="7">
        <f ca="1"/>
        <v>45527</v>
      </c>
      <c r="F9" s="13">
        <f ca="1"/>
        <v>45528</v>
      </c>
      <c r="G9" s="14">
        <f ca="1"/>
        <v>45529</v>
      </c>
    </row>
    <row r="10" spans="1:7" ht="56.25" customHeight="1" x14ac:dyDescent="0.3">
      <c r="A10" s="6" t="s">
        <v>3</v>
      </c>
      <c r="B10" s="6" t="s">
        <v>4</v>
      </c>
      <c r="C10" s="6"/>
      <c r="D10" s="6" t="s">
        <v>4</v>
      </c>
      <c r="E10" s="6" t="s">
        <v>4</v>
      </c>
      <c r="F10" s="15"/>
      <c r="G10" s="16"/>
    </row>
    <row r="11" spans="1:7" ht="16.5" customHeight="1" x14ac:dyDescent="0.3">
      <c r="A11" s="7">
        <f t="array" aca="1" ref="A11:G11" ca="1">Dagen+29+DATE(Calendar1Year,Calendar1MonthOption,1)-WEEKDAY(DATE(Calendar1Year,Calendar1MonthOption,1),WeekdayOption)</f>
        <v>45530</v>
      </c>
      <c r="B11" s="7">
        <f ca="1"/>
        <v>45531</v>
      </c>
      <c r="C11" s="7">
        <f ca="1"/>
        <v>45532</v>
      </c>
      <c r="D11" s="7">
        <f ca="1"/>
        <v>45533</v>
      </c>
      <c r="E11" s="7">
        <f ca="1"/>
        <v>45534</v>
      </c>
      <c r="F11" s="13">
        <f ca="1"/>
        <v>45535</v>
      </c>
      <c r="G11" s="14">
        <f ca="1"/>
        <v>45536</v>
      </c>
    </row>
    <row r="12" spans="1:7" ht="57" customHeight="1" x14ac:dyDescent="0.3">
      <c r="A12" s="6" t="s">
        <v>5</v>
      </c>
      <c r="B12" s="6" t="s">
        <v>6</v>
      </c>
      <c r="C12" s="6"/>
      <c r="D12" s="6"/>
      <c r="E12" s="6"/>
      <c r="F12" s="15"/>
      <c r="G12" s="16"/>
    </row>
    <row r="13" spans="1:7" ht="16.5" customHeight="1" x14ac:dyDescent="0.3">
      <c r="A13" s="8" t="s">
        <v>7</v>
      </c>
      <c r="B13" s="8"/>
      <c r="C13" s="8"/>
      <c r="D13" s="8"/>
      <c r="E13" s="8"/>
    </row>
    <row r="14" spans="1:7" ht="63.75" customHeight="1" x14ac:dyDescent="0.3">
      <c r="A14" s="6"/>
      <c r="B14" s="6"/>
      <c r="C14" s="26"/>
      <c r="D14" s="26"/>
      <c r="E14" s="26"/>
      <c r="F14" s="26"/>
      <c r="G14" s="26"/>
    </row>
    <row r="15" spans="1:7" ht="54" customHeight="1" x14ac:dyDescent="0.7">
      <c r="A15" s="1">
        <f ca="1">YEAR(DATE(Calendar1Year,Calendar1MonthOption+1,1))</f>
        <v>2024</v>
      </c>
      <c r="B15" s="29" t="str">
        <f ca="1">TEXT(DATE(Calendar1Year,Calendar1MonthOption+1,1),"mmmm")</f>
        <v>september</v>
      </c>
      <c r="C15" s="29"/>
      <c r="D15" s="29"/>
      <c r="E15" s="5"/>
      <c r="F15" s="5"/>
      <c r="G15" s="2"/>
    </row>
    <row r="16" spans="1:7" ht="14.25" customHeight="1" x14ac:dyDescent="0.3">
      <c r="A16" s="3" t="str">
        <f ca="1">UPPER(TEXT(A17,"dddd"))</f>
        <v>MAANDAG</v>
      </c>
      <c r="B16" s="4" t="str">
        <f t="shared" ref="B16:G16" ca="1" si="1">UPPER(TEXT(B17,"dddd"))</f>
        <v>DINSDAG</v>
      </c>
      <c r="C16" s="3" t="str">
        <f t="shared" ca="1" si="1"/>
        <v>WOENSDAG</v>
      </c>
      <c r="D16" s="4" t="str">
        <f t="shared" ca="1" si="1"/>
        <v>DONDERDAG</v>
      </c>
      <c r="E16" s="3" t="str">
        <f t="shared" ca="1" si="1"/>
        <v>VRIJDAG</v>
      </c>
      <c r="F16" s="4" t="str">
        <f t="shared" ca="1" si="1"/>
        <v>ZATERDAG</v>
      </c>
      <c r="G16" s="3" t="str">
        <f t="shared" ca="1" si="1"/>
        <v>ZONDAG</v>
      </c>
    </row>
    <row r="17" spans="1:7" ht="16.5" customHeight="1" x14ac:dyDescent="0.3">
      <c r="A17" s="7">
        <f t="array" aca="1" ref="A17:G17" ca="1">Dagen+1+DATE(Calendar2Year,Calendar2MonthOption,1)-WEEKDAY(DATE(Calendar2Year,Calendar2MonthOption,1),WeekdayOption)</f>
        <v>45530</v>
      </c>
      <c r="B17" s="7">
        <f ca="1"/>
        <v>45531</v>
      </c>
      <c r="C17" s="7">
        <f ca="1"/>
        <v>45532</v>
      </c>
      <c r="D17" s="7">
        <f ca="1"/>
        <v>45533</v>
      </c>
      <c r="E17" s="7">
        <f ca="1"/>
        <v>45534</v>
      </c>
      <c r="F17" s="13">
        <f ca="1"/>
        <v>45535</v>
      </c>
      <c r="G17" s="14">
        <f ca="1"/>
        <v>45536</v>
      </c>
    </row>
    <row r="18" spans="1:7" ht="56.25" customHeight="1" x14ac:dyDescent="0.3">
      <c r="A18" s="6"/>
      <c r="B18" s="6"/>
      <c r="C18" s="6"/>
      <c r="D18" s="6"/>
      <c r="E18" s="6"/>
      <c r="F18" s="15"/>
      <c r="G18" s="16"/>
    </row>
    <row r="19" spans="1:7" ht="16.5" customHeight="1" x14ac:dyDescent="0.3">
      <c r="A19" s="7">
        <f t="array" aca="1" ref="A19:G19" ca="1">Dagen+8+DATE(Calendar2Year,Calendar2MonthOption,1)-WEEKDAY(DATE(Calendar2Year,Calendar2MonthOption,1),WeekdayOption)</f>
        <v>45537</v>
      </c>
      <c r="B19" s="7">
        <f ca="1"/>
        <v>45538</v>
      </c>
      <c r="C19" s="7">
        <f ca="1"/>
        <v>45539</v>
      </c>
      <c r="D19" s="7">
        <f ca="1"/>
        <v>45540</v>
      </c>
      <c r="E19" s="7">
        <f ca="1"/>
        <v>45541</v>
      </c>
      <c r="F19" s="13">
        <f ca="1"/>
        <v>45542</v>
      </c>
      <c r="G19" s="14">
        <f ca="1"/>
        <v>45543</v>
      </c>
    </row>
    <row r="20" spans="1:7" ht="56.25" customHeight="1" x14ac:dyDescent="0.3">
      <c r="A20" s="6" t="s">
        <v>8</v>
      </c>
      <c r="B20" s="6"/>
      <c r="C20" s="20" t="s">
        <v>9</v>
      </c>
      <c r="D20" s="6" t="s">
        <v>10</v>
      </c>
      <c r="E20" s="21" t="s">
        <v>11</v>
      </c>
      <c r="F20" s="15"/>
      <c r="G20" s="16"/>
    </row>
    <row r="21" spans="1:7" ht="16.5" customHeight="1" x14ac:dyDescent="0.3">
      <c r="A21" s="7">
        <f t="array" aca="1" ref="A21:G21" ca="1">Dagen+15+DATE(Calendar2Year,Calendar2MonthOption,1)-WEEKDAY(DATE(Calendar2Year,Calendar2MonthOption,1),WeekdayOption)</f>
        <v>45544</v>
      </c>
      <c r="B21" s="7">
        <f ca="1"/>
        <v>45545</v>
      </c>
      <c r="C21" s="7">
        <f ca="1"/>
        <v>45546</v>
      </c>
      <c r="D21" s="7">
        <f ca="1"/>
        <v>45547</v>
      </c>
      <c r="E21" s="7">
        <f ca="1"/>
        <v>45548</v>
      </c>
      <c r="F21" s="13">
        <f ca="1"/>
        <v>45549</v>
      </c>
      <c r="G21" s="14">
        <f ca="1"/>
        <v>45550</v>
      </c>
    </row>
    <row r="22" spans="1:7" ht="56.25" customHeight="1" x14ac:dyDescent="0.3">
      <c r="A22" s="6" t="s">
        <v>12</v>
      </c>
      <c r="B22" s="6"/>
      <c r="C22" s="6"/>
      <c r="D22" s="6"/>
      <c r="E22" s="6"/>
      <c r="F22" s="15"/>
      <c r="G22" s="16"/>
    </row>
    <row r="23" spans="1:7" ht="16.5" customHeight="1" x14ac:dyDescent="0.3">
      <c r="A23" s="7">
        <f t="array" aca="1" ref="A23:G23" ca="1">Dagen+22+DATE(Calendar2Year,Calendar2MonthOption,1)-WEEKDAY(DATE(Calendar2Year,Calendar2MonthOption,1),WeekdayOption)</f>
        <v>45551</v>
      </c>
      <c r="B23" s="7">
        <f ca="1"/>
        <v>45552</v>
      </c>
      <c r="C23" s="7">
        <f ca="1"/>
        <v>45553</v>
      </c>
      <c r="D23" s="7">
        <f ca="1"/>
        <v>45554</v>
      </c>
      <c r="E23" s="7">
        <f ca="1"/>
        <v>45555</v>
      </c>
      <c r="F23" s="13">
        <f ca="1"/>
        <v>45556</v>
      </c>
      <c r="G23" s="14">
        <f ca="1"/>
        <v>45557</v>
      </c>
    </row>
    <row r="24" spans="1:7" ht="56.25" customHeight="1" x14ac:dyDescent="0.3">
      <c r="A24" s="6" t="s">
        <v>13</v>
      </c>
      <c r="B24" s="6"/>
      <c r="C24" s="6" t="s">
        <v>14</v>
      </c>
      <c r="D24" s="6"/>
      <c r="E24" s="6" t="s">
        <v>15</v>
      </c>
      <c r="F24" s="15"/>
      <c r="G24" s="16"/>
    </row>
    <row r="25" spans="1:7" ht="16.5" customHeight="1" x14ac:dyDescent="0.3">
      <c r="A25" s="7">
        <f t="array" aca="1" ref="A25:G25" ca="1">Dagen+29+DATE(Calendar2Year,Calendar2MonthOption,1)-WEEKDAY(DATE(Calendar2Year,Calendar2MonthOption,1),WeekdayOption)</f>
        <v>45558</v>
      </c>
      <c r="B25" s="7">
        <f ca="1"/>
        <v>45559</v>
      </c>
      <c r="C25" s="7">
        <f ca="1"/>
        <v>45560</v>
      </c>
      <c r="D25" s="7">
        <f ca="1"/>
        <v>45561</v>
      </c>
      <c r="E25" s="7">
        <f ca="1"/>
        <v>45562</v>
      </c>
      <c r="F25" s="13">
        <f ca="1"/>
        <v>45563</v>
      </c>
      <c r="G25" s="14">
        <f ca="1"/>
        <v>45564</v>
      </c>
    </row>
    <row r="26" spans="1:7" ht="57" customHeight="1" x14ac:dyDescent="0.3">
      <c r="A26" s="6" t="s">
        <v>16</v>
      </c>
      <c r="B26" s="6"/>
      <c r="C26" s="20" t="s">
        <v>17</v>
      </c>
      <c r="D26" s="6"/>
      <c r="E26" s="6"/>
      <c r="F26" s="15"/>
      <c r="G26" s="18"/>
    </row>
    <row r="27" spans="1:7" ht="16.5" customHeight="1" x14ac:dyDescent="0.3">
      <c r="A27" s="7">
        <f t="array" aca="1" ref="A27:B27" ca="1">Dagen+36+DATE(Calendar2Year,Calendar2MonthOption,1)-WEEKDAY(DATE(Calendar2Year,Calendar2MonthOption,1),WeekdayOption)</f>
        <v>45565</v>
      </c>
      <c r="B27" s="7">
        <f ca="1"/>
        <v>45566</v>
      </c>
      <c r="C27" s="28" t="s">
        <v>7</v>
      </c>
      <c r="D27" s="28"/>
      <c r="E27" s="28"/>
      <c r="F27" s="28"/>
      <c r="G27" s="28"/>
    </row>
    <row r="28" spans="1:7" ht="63.75" customHeight="1" x14ac:dyDescent="0.3">
      <c r="A28" s="6" t="s">
        <v>18</v>
      </c>
      <c r="B28" s="6"/>
      <c r="C28" s="26"/>
      <c r="D28" s="26"/>
      <c r="E28" s="26"/>
      <c r="F28" s="26"/>
      <c r="G28" s="26"/>
    </row>
    <row r="29" spans="1:7" ht="54" customHeight="1" x14ac:dyDescent="0.7">
      <c r="A29" s="1">
        <f ca="1">YEAR(DATE(Calendar2Year,Calendar2MonthOption+1,1))</f>
        <v>2024</v>
      </c>
      <c r="B29" s="29" t="str">
        <f ca="1">TEXT(DATE(Calendar2Year,Calendar2MonthOption+1,1),"mmmm")</f>
        <v>oktober</v>
      </c>
      <c r="C29" s="29"/>
      <c r="D29" s="29"/>
      <c r="E29" s="5"/>
      <c r="F29" s="5"/>
      <c r="G29" s="2"/>
    </row>
    <row r="30" spans="1:7" ht="14.25" customHeight="1" x14ac:dyDescent="0.3">
      <c r="A30" s="3" t="str">
        <f ca="1">UPPER(TEXT(A31,"dddd"))</f>
        <v>MAANDAG</v>
      </c>
      <c r="B30" s="4" t="str">
        <f t="shared" ref="B30" ca="1" si="2">UPPER(TEXT(B31,"dddd"))</f>
        <v>DINSDAG</v>
      </c>
      <c r="C30" s="3" t="str">
        <f t="shared" ref="C30" ca="1" si="3">UPPER(TEXT(C31,"dddd"))</f>
        <v>WOENSDAG</v>
      </c>
      <c r="D30" s="4" t="str">
        <f t="shared" ref="D30" ca="1" si="4">UPPER(TEXT(D31,"dddd"))</f>
        <v>DONDERDAG</v>
      </c>
      <c r="E30" s="3" t="str">
        <f t="shared" ref="E30" ca="1" si="5">UPPER(TEXT(E31,"dddd"))</f>
        <v>VRIJDAG</v>
      </c>
      <c r="F30" s="4" t="str">
        <f t="shared" ref="F30" ca="1" si="6">UPPER(TEXT(F31,"dddd"))</f>
        <v>ZATERDAG</v>
      </c>
      <c r="G30" s="3" t="str">
        <f t="shared" ref="G30" ca="1" si="7">UPPER(TEXT(G31,"dddd"))</f>
        <v>ZONDAG</v>
      </c>
    </row>
    <row r="31" spans="1:7" ht="16.5" customHeight="1" x14ac:dyDescent="0.3">
      <c r="A31" s="7">
        <f t="array" aca="1" ref="A31:G31" ca="1">Dagen+1+DATE(Calendar3Year,Calendar3MonthOption,1)-WEEKDAY(DATE(Calendar3Year,Calendar3MonthOption,1),WeekdayOption)</f>
        <v>45565</v>
      </c>
      <c r="B31" s="7">
        <f ca="1"/>
        <v>45566</v>
      </c>
      <c r="C31" s="7">
        <f ca="1"/>
        <v>45567</v>
      </c>
      <c r="D31" s="7">
        <f ca="1"/>
        <v>45568</v>
      </c>
      <c r="E31" s="11">
        <f ca="1"/>
        <v>45569</v>
      </c>
      <c r="F31" s="13">
        <f ca="1"/>
        <v>45570</v>
      </c>
      <c r="G31" s="14">
        <f ca="1"/>
        <v>45571</v>
      </c>
    </row>
    <row r="32" spans="1:7" ht="56.25" customHeight="1" x14ac:dyDescent="0.3">
      <c r="A32" s="6" t="s">
        <v>18</v>
      </c>
      <c r="B32" s="6"/>
      <c r="C32" s="22" t="s">
        <v>19</v>
      </c>
      <c r="D32" s="6"/>
      <c r="E32" s="12" t="s">
        <v>20</v>
      </c>
      <c r="F32" s="15" t="s">
        <v>21</v>
      </c>
      <c r="G32" s="16"/>
    </row>
    <row r="33" spans="1:7" ht="16.5" customHeight="1" x14ac:dyDescent="0.3">
      <c r="A33" s="7">
        <f t="array" aca="1" ref="A33:G33" ca="1">Dagen+8+DATE(Calendar3Year,Calendar3MonthOption,1)-WEEKDAY(DATE(Calendar3Year,Calendar3MonthOption,1),WeekdayOption)</f>
        <v>45572</v>
      </c>
      <c r="B33" s="7">
        <f ca="1"/>
        <v>45573</v>
      </c>
      <c r="C33" s="7">
        <f ca="1"/>
        <v>45574</v>
      </c>
      <c r="D33" s="7">
        <f ca="1"/>
        <v>45575</v>
      </c>
      <c r="E33" s="7">
        <f ca="1"/>
        <v>45576</v>
      </c>
      <c r="F33" s="13">
        <f ca="1"/>
        <v>45577</v>
      </c>
      <c r="G33" s="14">
        <f ca="1"/>
        <v>45578</v>
      </c>
    </row>
    <row r="34" spans="1:7" ht="56.25" customHeight="1" x14ac:dyDescent="0.3">
      <c r="A34" s="6" t="s">
        <v>18</v>
      </c>
      <c r="B34" s="6"/>
      <c r="C34" s="20" t="s">
        <v>22</v>
      </c>
      <c r="D34" s="6"/>
      <c r="E34" s="22" t="s">
        <v>23</v>
      </c>
      <c r="F34" s="15"/>
      <c r="G34" s="16"/>
    </row>
    <row r="35" spans="1:7" ht="16.5" customHeight="1" x14ac:dyDescent="0.3">
      <c r="A35" s="7">
        <f t="array" aca="1" ref="A35:G35" ca="1">Dagen+15+DATE(Calendar3Year,Calendar3MonthOption,1)-WEEKDAY(DATE(Calendar3Year,Calendar3MonthOption,1),WeekdayOption)</f>
        <v>45579</v>
      </c>
      <c r="B35" s="7">
        <f ca="1"/>
        <v>45580</v>
      </c>
      <c r="C35" s="7">
        <f ca="1"/>
        <v>45581</v>
      </c>
      <c r="D35" s="7">
        <f ca="1"/>
        <v>45582</v>
      </c>
      <c r="E35" s="7">
        <f ca="1"/>
        <v>45583</v>
      </c>
      <c r="F35" s="13">
        <f ca="1"/>
        <v>45584</v>
      </c>
      <c r="G35" s="14">
        <f ca="1"/>
        <v>45585</v>
      </c>
    </row>
    <row r="36" spans="1:7" ht="56.25" customHeight="1" x14ac:dyDescent="0.3">
      <c r="A36" s="6" t="s">
        <v>18</v>
      </c>
      <c r="B36" s="6"/>
      <c r="C36" s="6" t="s">
        <v>24</v>
      </c>
      <c r="D36" s="6" t="s">
        <v>24</v>
      </c>
      <c r="E36" s="19" t="s">
        <v>25</v>
      </c>
      <c r="F36" s="15"/>
      <c r="G36" s="16"/>
    </row>
    <row r="37" spans="1:7" ht="16.5" customHeight="1" x14ac:dyDescent="0.3">
      <c r="A37" s="11">
        <f t="array" aca="1" ref="A37:G37" ca="1">Dagen+22+DATE(Calendar3Year,Calendar3MonthOption,1)-WEEKDAY(DATE(Calendar3Year,Calendar3MonthOption,1),WeekdayOption)</f>
        <v>45586</v>
      </c>
      <c r="B37" s="11">
        <f ca="1"/>
        <v>45587</v>
      </c>
      <c r="C37" s="11">
        <f ca="1"/>
        <v>45588</v>
      </c>
      <c r="D37" s="11">
        <f ca="1"/>
        <v>45589</v>
      </c>
      <c r="E37" s="11">
        <f ca="1"/>
        <v>45590</v>
      </c>
      <c r="F37" s="13">
        <f ca="1"/>
        <v>45591</v>
      </c>
      <c r="G37" s="14">
        <f ca="1"/>
        <v>45592</v>
      </c>
    </row>
    <row r="38" spans="1:7" ht="56.25" customHeight="1" x14ac:dyDescent="0.3">
      <c r="A38" s="12" t="s">
        <v>26</v>
      </c>
      <c r="B38" s="12" t="s">
        <v>26</v>
      </c>
      <c r="C38" s="12" t="s">
        <v>26</v>
      </c>
      <c r="D38" s="12" t="s">
        <v>26</v>
      </c>
      <c r="E38" s="12" t="s">
        <v>26</v>
      </c>
      <c r="F38" s="15"/>
      <c r="G38" s="16" t="s">
        <v>27</v>
      </c>
    </row>
    <row r="39" spans="1:7" ht="16.5" customHeight="1" x14ac:dyDescent="0.3">
      <c r="A39" s="7">
        <f t="array" aca="1" ref="A39:G39" ca="1">Dagen+29+DATE(Calendar3Year,Calendar3MonthOption,1)-WEEKDAY(DATE(Calendar3Year,Calendar3MonthOption,1),WeekdayOption)</f>
        <v>45593</v>
      </c>
      <c r="B39" s="7">
        <f ca="1"/>
        <v>45594</v>
      </c>
      <c r="C39" s="7">
        <f ca="1"/>
        <v>45595</v>
      </c>
      <c r="D39" s="7">
        <f ca="1"/>
        <v>45596</v>
      </c>
      <c r="E39" s="7">
        <f ca="1"/>
        <v>45597</v>
      </c>
      <c r="F39" s="13">
        <f ca="1"/>
        <v>45598</v>
      </c>
      <c r="G39" s="14">
        <f ca="1"/>
        <v>45599</v>
      </c>
    </row>
    <row r="40" spans="1:7" ht="57" customHeight="1" x14ac:dyDescent="0.3">
      <c r="A40" s="6"/>
      <c r="B40" s="6" t="s">
        <v>15</v>
      </c>
      <c r="C40" s="6"/>
      <c r="D40" s="25" t="s">
        <v>28</v>
      </c>
      <c r="E40" s="6"/>
      <c r="F40" s="15"/>
      <c r="G40" s="18"/>
    </row>
    <row r="41" spans="1:7" ht="16.5" customHeight="1" x14ac:dyDescent="0.3">
      <c r="A41" s="10" t="s">
        <v>7</v>
      </c>
      <c r="B41" s="10"/>
      <c r="C41" s="10"/>
      <c r="D41" s="10"/>
      <c r="E41" s="10"/>
    </row>
    <row r="42" spans="1:7" ht="63.75" customHeight="1" x14ac:dyDescent="0.3">
      <c r="A42" s="6"/>
      <c r="B42" s="6"/>
      <c r="C42" s="26"/>
      <c r="D42" s="26"/>
      <c r="E42" s="26"/>
      <c r="F42" s="26"/>
      <c r="G42" s="26"/>
    </row>
    <row r="43" spans="1:7" ht="54" customHeight="1" x14ac:dyDescent="0.7">
      <c r="A43" s="1">
        <f ca="1">YEAR(DATE(Calendar3Year,Calendar3MonthOption+1,1))</f>
        <v>2024</v>
      </c>
      <c r="B43" s="29" t="str">
        <f ca="1">TEXT(DATE(Calendar3Year,Calendar3MonthOption+1,1),"mmmm")</f>
        <v>november</v>
      </c>
      <c r="C43" s="29"/>
      <c r="D43" s="29"/>
      <c r="E43" s="5"/>
      <c r="F43" s="5"/>
      <c r="G43" s="2"/>
    </row>
    <row r="44" spans="1:7" ht="14.25" customHeight="1" x14ac:dyDescent="0.3">
      <c r="A44" s="3" t="str">
        <f ca="1">UPPER(TEXT(A45,"dddd"))</f>
        <v>MAANDAG</v>
      </c>
      <c r="B44" s="4" t="str">
        <f t="shared" ref="B44" ca="1" si="8">UPPER(TEXT(B45,"dddd"))</f>
        <v>DINSDAG</v>
      </c>
      <c r="C44" s="3" t="str">
        <f t="shared" ref="C44" ca="1" si="9">UPPER(TEXT(C45,"dddd"))</f>
        <v>WOENSDAG</v>
      </c>
      <c r="D44" s="4" t="str">
        <f t="shared" ref="D44" ca="1" si="10">UPPER(TEXT(D45,"dddd"))</f>
        <v>DONDERDAG</v>
      </c>
      <c r="E44" s="3" t="str">
        <f t="shared" ref="E44" ca="1" si="11">UPPER(TEXT(E45,"dddd"))</f>
        <v>VRIJDAG</v>
      </c>
      <c r="F44" s="4" t="str">
        <f t="shared" ref="F44" ca="1" si="12">UPPER(TEXT(F45,"dddd"))</f>
        <v>ZATERDAG</v>
      </c>
      <c r="G44" s="3" t="str">
        <f t="shared" ref="G44" ca="1" si="13">UPPER(TEXT(G45,"dddd"))</f>
        <v>ZONDAG</v>
      </c>
    </row>
    <row r="45" spans="1:7" ht="16.5" customHeight="1" x14ac:dyDescent="0.3">
      <c r="A45" s="7">
        <f t="array" aca="1" ref="A45:G45" ca="1">Dagen+1+DATE(Calendar4Year,Calendar4MonthOption,1)-WEEKDAY(DATE(Calendar4Year,Calendar4MonthOption,1),WeekdayOption)</f>
        <v>45593</v>
      </c>
      <c r="B45" s="7">
        <f ca="1"/>
        <v>45594</v>
      </c>
      <c r="C45" s="7">
        <f ca="1"/>
        <v>45595</v>
      </c>
      <c r="D45" s="7">
        <f ca="1"/>
        <v>45596</v>
      </c>
      <c r="E45" s="7">
        <f ca="1"/>
        <v>45597</v>
      </c>
      <c r="F45" s="13">
        <f ca="1"/>
        <v>45598</v>
      </c>
      <c r="G45" s="14">
        <f ca="1"/>
        <v>45599</v>
      </c>
    </row>
    <row r="46" spans="1:7" ht="56.25" customHeight="1" x14ac:dyDescent="0.3">
      <c r="A46" s="6"/>
      <c r="B46" s="6"/>
      <c r="C46" s="6"/>
      <c r="D46" s="6"/>
      <c r="E46" s="6"/>
      <c r="F46" s="15"/>
      <c r="G46" s="16"/>
    </row>
    <row r="47" spans="1:7" ht="16.5" customHeight="1" x14ac:dyDescent="0.3">
      <c r="A47" s="7">
        <f t="array" aca="1" ref="A47:G47" ca="1">Dagen+8+DATE(Calendar4Year,Calendar4MonthOption,1)-WEEKDAY(DATE(Calendar4Year,Calendar4MonthOption,1),WeekdayOption)</f>
        <v>45600</v>
      </c>
      <c r="B47" s="7">
        <f ca="1"/>
        <v>45601</v>
      </c>
      <c r="C47" s="7">
        <f ca="1"/>
        <v>45602</v>
      </c>
      <c r="D47" s="7">
        <f ca="1"/>
        <v>45603</v>
      </c>
      <c r="E47" s="7">
        <f ca="1"/>
        <v>45604</v>
      </c>
      <c r="F47" s="13">
        <f ca="1"/>
        <v>45605</v>
      </c>
      <c r="G47" s="14">
        <f ca="1"/>
        <v>45606</v>
      </c>
    </row>
    <row r="48" spans="1:7" ht="56.25" customHeight="1" x14ac:dyDescent="0.3">
      <c r="A48" s="6"/>
      <c r="B48" s="6" t="s">
        <v>29</v>
      </c>
      <c r="C48" s="20" t="s">
        <v>30</v>
      </c>
      <c r="D48" s="6"/>
      <c r="E48" s="23" t="s">
        <v>31</v>
      </c>
      <c r="F48" s="15"/>
      <c r="G48" s="16"/>
    </row>
    <row r="49" spans="1:7" ht="16.5" customHeight="1" x14ac:dyDescent="0.3">
      <c r="A49" s="7">
        <f t="array" aca="1" ref="A49:G49" ca="1">Dagen+15+DATE(Calendar4Year,Calendar4MonthOption,1)-WEEKDAY(DATE(Calendar4Year,Calendar4MonthOption,1),WeekdayOption)</f>
        <v>45607</v>
      </c>
      <c r="B49" s="7">
        <f ca="1"/>
        <v>45608</v>
      </c>
      <c r="C49" s="7">
        <f ca="1"/>
        <v>45609</v>
      </c>
      <c r="D49" s="7">
        <f ca="1"/>
        <v>45610</v>
      </c>
      <c r="E49" s="7">
        <f ca="1"/>
        <v>45611</v>
      </c>
      <c r="F49" s="13">
        <f ca="1"/>
        <v>45612</v>
      </c>
      <c r="G49" s="14">
        <f ca="1"/>
        <v>45613</v>
      </c>
    </row>
    <row r="50" spans="1:7" ht="56.25" customHeight="1" x14ac:dyDescent="0.3">
      <c r="A50" s="6" t="s">
        <v>32</v>
      </c>
      <c r="B50" s="6"/>
      <c r="C50" s="6" t="s">
        <v>33</v>
      </c>
      <c r="D50" s="6"/>
      <c r="E50" s="6"/>
      <c r="F50" s="15"/>
      <c r="G50" s="16"/>
    </row>
    <row r="51" spans="1:7" ht="16.5" customHeight="1" x14ac:dyDescent="0.3">
      <c r="A51" s="7">
        <f t="array" aca="1" ref="A51:G51" ca="1">Dagen+22+DATE(Calendar4Year,Calendar4MonthOption,1)-WEEKDAY(DATE(Calendar4Year,Calendar4MonthOption,1),WeekdayOption)</f>
        <v>45614</v>
      </c>
      <c r="B51" s="7">
        <f ca="1"/>
        <v>45615</v>
      </c>
      <c r="C51" s="7">
        <f ca="1"/>
        <v>45616</v>
      </c>
      <c r="D51" s="7">
        <f ca="1"/>
        <v>45617</v>
      </c>
      <c r="E51" s="7">
        <f ca="1"/>
        <v>45618</v>
      </c>
      <c r="F51" s="13">
        <f ca="1"/>
        <v>45619</v>
      </c>
      <c r="G51" s="14">
        <f ca="1"/>
        <v>45620</v>
      </c>
    </row>
    <row r="52" spans="1:7" ht="56.25" customHeight="1" x14ac:dyDescent="0.3">
      <c r="A52" s="6"/>
      <c r="B52" s="6"/>
      <c r="C52" s="6" t="s">
        <v>34</v>
      </c>
      <c r="D52" s="6"/>
      <c r="E52" s="6"/>
      <c r="F52" s="15"/>
      <c r="G52" s="16"/>
    </row>
    <row r="53" spans="1:7" ht="16.5" customHeight="1" x14ac:dyDescent="0.3">
      <c r="A53" s="7">
        <f t="array" aca="1" ref="A53:G53" ca="1">Dagen+29+DATE(Calendar4Year,Calendar4MonthOption,1)-WEEKDAY(DATE(Calendar4Year,Calendar4MonthOption,1),WeekdayOption)</f>
        <v>45621</v>
      </c>
      <c r="B53" s="7">
        <f ca="1"/>
        <v>45622</v>
      </c>
      <c r="C53" s="7">
        <f ca="1"/>
        <v>45623</v>
      </c>
      <c r="D53" s="7">
        <f ca="1"/>
        <v>45624</v>
      </c>
      <c r="E53" s="7">
        <f ca="1"/>
        <v>45625</v>
      </c>
      <c r="F53" s="13">
        <f ca="1"/>
        <v>45626</v>
      </c>
      <c r="G53" s="14">
        <f ca="1"/>
        <v>45627</v>
      </c>
    </row>
    <row r="54" spans="1:7" ht="57" customHeight="1" x14ac:dyDescent="0.3">
      <c r="A54" s="6" t="s">
        <v>13</v>
      </c>
      <c r="B54" s="6" t="s">
        <v>15</v>
      </c>
      <c r="C54" s="6" t="s">
        <v>35</v>
      </c>
      <c r="D54" s="6"/>
      <c r="E54" s="6"/>
      <c r="F54" s="15"/>
      <c r="G54" s="18"/>
    </row>
    <row r="55" spans="1:7" ht="16.5" customHeight="1" x14ac:dyDescent="0.3">
      <c r="A55" s="9" t="s">
        <v>7</v>
      </c>
      <c r="B55" s="10"/>
      <c r="C55" s="10"/>
      <c r="D55" s="10"/>
      <c r="E55" s="10"/>
    </row>
    <row r="56" spans="1:7" ht="63.75" customHeight="1" x14ac:dyDescent="0.3">
      <c r="A56" s="6"/>
      <c r="B56" s="6"/>
      <c r="C56" s="26"/>
      <c r="D56" s="26"/>
      <c r="E56" s="26"/>
      <c r="F56" s="26"/>
      <c r="G56" s="26"/>
    </row>
    <row r="57" spans="1:7" ht="54" customHeight="1" x14ac:dyDescent="0.7">
      <c r="A57" s="1">
        <f ca="1">YEAR(DATE(Calendar4Year,Calendar4MonthOption+1,1))</f>
        <v>2024</v>
      </c>
      <c r="B57" s="29" t="str">
        <f ca="1">TEXT(DATE(Calendar4Year,Calendar4MonthOption+1,1),"mmmm")</f>
        <v>december</v>
      </c>
      <c r="C57" s="29"/>
      <c r="D57" s="29"/>
      <c r="E57" s="5"/>
      <c r="F57" s="5"/>
      <c r="G57" s="2"/>
    </row>
    <row r="58" spans="1:7" ht="14.25" customHeight="1" x14ac:dyDescent="0.3">
      <c r="A58" s="3" t="str">
        <f ca="1">UPPER(TEXT(A59,"dddd"))</f>
        <v>MAANDAG</v>
      </c>
      <c r="B58" s="4" t="str">
        <f t="shared" ref="B58" ca="1" si="14">UPPER(TEXT(B59,"dddd"))</f>
        <v>DINSDAG</v>
      </c>
      <c r="C58" s="3" t="str">
        <f t="shared" ref="C58" ca="1" si="15">UPPER(TEXT(C59,"dddd"))</f>
        <v>WOENSDAG</v>
      </c>
      <c r="D58" s="4" t="str">
        <f t="shared" ref="D58" ca="1" si="16">UPPER(TEXT(D59,"dddd"))</f>
        <v>DONDERDAG</v>
      </c>
      <c r="E58" s="3" t="str">
        <f t="shared" ref="E58" ca="1" si="17">UPPER(TEXT(E59,"dddd"))</f>
        <v>VRIJDAG</v>
      </c>
      <c r="F58" s="4" t="str">
        <f t="shared" ref="F58" ca="1" si="18">UPPER(TEXT(F59,"dddd"))</f>
        <v>ZATERDAG</v>
      </c>
      <c r="G58" s="3" t="str">
        <f t="shared" ref="G58" ca="1" si="19">UPPER(TEXT(G59,"dddd"))</f>
        <v>ZONDAG</v>
      </c>
    </row>
    <row r="59" spans="1:7" ht="16.5" customHeight="1" x14ac:dyDescent="0.3">
      <c r="A59" s="7">
        <f t="array" aca="1" ref="A59:G59" ca="1">Dagen+1+DATE(Calendar5Year,Calendar5MonthOption,1)-WEEKDAY(DATE(Calendar5Year,Calendar5MonthOption,1),WeekdayOption)</f>
        <v>45621</v>
      </c>
      <c r="B59" s="7">
        <f ca="1"/>
        <v>45622</v>
      </c>
      <c r="C59" s="7">
        <f ca="1"/>
        <v>45623</v>
      </c>
      <c r="D59" s="7">
        <f ca="1"/>
        <v>45624</v>
      </c>
      <c r="E59" s="7">
        <f ca="1"/>
        <v>45625</v>
      </c>
      <c r="F59" s="13">
        <f ca="1"/>
        <v>45626</v>
      </c>
      <c r="G59" s="14">
        <f ca="1"/>
        <v>45627</v>
      </c>
    </row>
    <row r="60" spans="1:7" ht="56.25" customHeight="1" x14ac:dyDescent="0.3">
      <c r="A60" s="6"/>
      <c r="B60" s="6"/>
      <c r="C60" s="6"/>
      <c r="D60" s="6"/>
      <c r="E60" s="6"/>
      <c r="F60" s="15"/>
      <c r="G60" s="16"/>
    </row>
    <row r="61" spans="1:7" ht="16.5" customHeight="1" x14ac:dyDescent="0.3">
      <c r="A61" s="7">
        <f t="array" aca="1" ref="A61:G61" ca="1">Dagen+8+DATE(Calendar5Year,Calendar5MonthOption,1)-WEEKDAY(DATE(Calendar5Year,Calendar5MonthOption,1),WeekdayOption)</f>
        <v>45628</v>
      </c>
      <c r="B61" s="7">
        <f ca="1"/>
        <v>45629</v>
      </c>
      <c r="C61" s="7">
        <f ca="1"/>
        <v>45630</v>
      </c>
      <c r="D61" s="7">
        <f ca="1"/>
        <v>45631</v>
      </c>
      <c r="E61" s="11">
        <f ca="1"/>
        <v>45632</v>
      </c>
      <c r="F61" s="13">
        <f ca="1"/>
        <v>45633</v>
      </c>
      <c r="G61" s="14">
        <f ca="1"/>
        <v>45634</v>
      </c>
    </row>
    <row r="62" spans="1:7" ht="56.25" customHeight="1" x14ac:dyDescent="0.3">
      <c r="A62" s="6"/>
      <c r="B62" s="6"/>
      <c r="C62" s="6"/>
      <c r="D62" s="6" t="s">
        <v>36</v>
      </c>
      <c r="E62" s="12" t="s">
        <v>37</v>
      </c>
      <c r="F62" s="15"/>
      <c r="G62" s="16"/>
    </row>
    <row r="63" spans="1:7" ht="16.5" customHeight="1" x14ac:dyDescent="0.3">
      <c r="A63" s="7">
        <f t="array" aca="1" ref="A63:G63" ca="1">Dagen+15+DATE(Calendar5Year,Calendar5MonthOption,1)-WEEKDAY(DATE(Calendar5Year,Calendar5MonthOption,1),WeekdayOption)</f>
        <v>45635</v>
      </c>
      <c r="B63" s="7">
        <f ca="1"/>
        <v>45636</v>
      </c>
      <c r="C63" s="7">
        <f ca="1"/>
        <v>45637</v>
      </c>
      <c r="D63" s="7">
        <f ca="1"/>
        <v>45638</v>
      </c>
      <c r="E63" s="7">
        <f ca="1"/>
        <v>45639</v>
      </c>
      <c r="F63" s="13">
        <f ca="1"/>
        <v>45640</v>
      </c>
      <c r="G63" s="14">
        <f ca="1"/>
        <v>45641</v>
      </c>
    </row>
    <row r="64" spans="1:7" ht="56.25" customHeight="1" x14ac:dyDescent="0.3">
      <c r="A64" s="6"/>
      <c r="B64" s="6"/>
      <c r="C64" s="6"/>
      <c r="D64" s="6"/>
      <c r="E64" s="6"/>
      <c r="F64" s="15"/>
      <c r="G64" s="16"/>
    </row>
    <row r="65" spans="1:7" ht="16.5" customHeight="1" x14ac:dyDescent="0.3">
      <c r="A65" s="7">
        <f t="array" aca="1" ref="A65:G65" ca="1">Dagen+22+DATE(Calendar5Year,Calendar5MonthOption,1)-WEEKDAY(DATE(Calendar5Year,Calendar5MonthOption,1),WeekdayOption)</f>
        <v>45642</v>
      </c>
      <c r="B65" s="7">
        <f ca="1"/>
        <v>45643</v>
      </c>
      <c r="C65" s="7">
        <f ca="1"/>
        <v>45644</v>
      </c>
      <c r="D65" s="7">
        <f ca="1"/>
        <v>45645</v>
      </c>
      <c r="E65" s="7">
        <f ca="1"/>
        <v>45646</v>
      </c>
      <c r="F65" s="13">
        <f ca="1"/>
        <v>45647</v>
      </c>
      <c r="G65" s="14">
        <f ca="1"/>
        <v>45648</v>
      </c>
    </row>
    <row r="66" spans="1:7" ht="56.25" customHeight="1" x14ac:dyDescent="0.3">
      <c r="A66" s="6"/>
      <c r="B66" s="6" t="s">
        <v>38</v>
      </c>
      <c r="C66" s="6"/>
      <c r="D66" s="6" t="s">
        <v>39</v>
      </c>
      <c r="E66" s="6" t="s">
        <v>40</v>
      </c>
      <c r="F66" s="15"/>
      <c r="G66" s="16"/>
    </row>
    <row r="67" spans="1:7" ht="16.5" customHeight="1" x14ac:dyDescent="0.3">
      <c r="A67" s="11">
        <f t="array" aca="1" ref="A67:G67" ca="1">Dagen+29+DATE(Calendar5Year,Calendar5MonthOption,1)-WEEKDAY(DATE(Calendar5Year,Calendar5MonthOption,1),WeekdayOption)</f>
        <v>45649</v>
      </c>
      <c r="B67" s="11">
        <f ca="1"/>
        <v>45650</v>
      </c>
      <c r="C67" s="11">
        <f ca="1"/>
        <v>45651</v>
      </c>
      <c r="D67" s="11">
        <f ca="1"/>
        <v>45652</v>
      </c>
      <c r="E67" s="11">
        <f ca="1"/>
        <v>45653</v>
      </c>
      <c r="F67" s="13">
        <f ca="1"/>
        <v>45654</v>
      </c>
      <c r="G67" s="14">
        <f ca="1"/>
        <v>45655</v>
      </c>
    </row>
    <row r="68" spans="1:7" ht="57" customHeight="1" x14ac:dyDescent="0.3">
      <c r="A68" s="12" t="s">
        <v>41</v>
      </c>
      <c r="B68" s="12" t="s">
        <v>41</v>
      </c>
      <c r="C68" s="12" t="s">
        <v>41</v>
      </c>
      <c r="D68" s="12" t="s">
        <v>41</v>
      </c>
      <c r="E68" s="12" t="s">
        <v>41</v>
      </c>
      <c r="F68" s="15"/>
      <c r="G68" s="18"/>
    </row>
    <row r="69" spans="1:7" ht="16.5" customHeight="1" x14ac:dyDescent="0.3">
      <c r="A69" s="9" t="s">
        <v>7</v>
      </c>
      <c r="B69" s="10"/>
      <c r="C69" s="10"/>
      <c r="D69" s="10"/>
      <c r="E69" s="10"/>
    </row>
    <row r="70" spans="1:7" ht="63.75" customHeight="1" x14ac:dyDescent="0.3">
      <c r="A70" s="6"/>
      <c r="B70" s="6"/>
      <c r="C70" s="26"/>
      <c r="D70" s="26"/>
      <c r="E70" s="26"/>
      <c r="F70" s="26"/>
      <c r="G70" s="26"/>
    </row>
    <row r="71" spans="1:7" ht="54" customHeight="1" x14ac:dyDescent="0.7">
      <c r="A71" s="1">
        <f ca="1">YEAR(DATE(Calendar5Year,Calendar5MonthOption+1,1))</f>
        <v>2025</v>
      </c>
      <c r="B71" s="29" t="str">
        <f ca="1">TEXT(DATE(Calendar5Year,Calendar5MonthOption+1,1),"mmmm")</f>
        <v>januari</v>
      </c>
      <c r="C71" s="29"/>
      <c r="D71" s="29"/>
      <c r="E71" s="5"/>
      <c r="F71" s="5"/>
      <c r="G71" s="2"/>
    </row>
    <row r="72" spans="1:7" ht="14.25" customHeight="1" x14ac:dyDescent="0.3">
      <c r="A72" s="3" t="str">
        <f ca="1">UPPER(TEXT(A73,"dddd"))</f>
        <v>MAANDAG</v>
      </c>
      <c r="B72" s="4" t="str">
        <f t="shared" ref="B72" ca="1" si="20">UPPER(TEXT(B73,"dddd"))</f>
        <v>DINSDAG</v>
      </c>
      <c r="C72" s="3" t="str">
        <f t="shared" ref="C72" ca="1" si="21">UPPER(TEXT(C73,"dddd"))</f>
        <v>WOENSDAG</v>
      </c>
      <c r="D72" s="4" t="str">
        <f t="shared" ref="D72" ca="1" si="22">UPPER(TEXT(D73,"dddd"))</f>
        <v>DONDERDAG</v>
      </c>
      <c r="E72" s="3" t="str">
        <f t="shared" ref="E72" ca="1" si="23">UPPER(TEXT(E73,"dddd"))</f>
        <v>VRIJDAG</v>
      </c>
      <c r="F72" s="4" t="str">
        <f t="shared" ref="F72" ca="1" si="24">UPPER(TEXT(F73,"dddd"))</f>
        <v>ZATERDAG</v>
      </c>
      <c r="G72" s="3" t="str">
        <f t="shared" ref="G72" ca="1" si="25">UPPER(TEXT(G73,"dddd"))</f>
        <v>ZONDAG</v>
      </c>
    </row>
    <row r="73" spans="1:7" ht="16.5" customHeight="1" x14ac:dyDescent="0.3">
      <c r="A73" s="11">
        <f t="array" aca="1" ref="A73:G73" ca="1">Dagen+1+DATE(Calendar6Year,Calendar6MonthOption,1)-WEEKDAY(DATE(Calendar6Year,Calendar6MonthOption,1),WeekdayOption)</f>
        <v>45656</v>
      </c>
      <c r="B73" s="11">
        <f ca="1"/>
        <v>45657</v>
      </c>
      <c r="C73" s="11">
        <f ca="1"/>
        <v>45658</v>
      </c>
      <c r="D73" s="11">
        <f ca="1"/>
        <v>45659</v>
      </c>
      <c r="E73" s="11">
        <f ca="1"/>
        <v>45660</v>
      </c>
      <c r="F73" s="13">
        <f ca="1"/>
        <v>45661</v>
      </c>
      <c r="G73" s="14">
        <f ca="1"/>
        <v>45662</v>
      </c>
    </row>
    <row r="74" spans="1:7" ht="56.25" customHeight="1" x14ac:dyDescent="0.3">
      <c r="A74" s="12" t="s">
        <v>41</v>
      </c>
      <c r="B74" s="12" t="s">
        <v>41</v>
      </c>
      <c r="C74" s="12" t="s">
        <v>41</v>
      </c>
      <c r="D74" s="12" t="s">
        <v>41</v>
      </c>
      <c r="E74" s="12" t="s">
        <v>41</v>
      </c>
      <c r="F74" s="15"/>
      <c r="G74" s="16"/>
    </row>
    <row r="75" spans="1:7" ht="16.5" customHeight="1" x14ac:dyDescent="0.3">
      <c r="A75" s="7">
        <f t="array" aca="1" ref="A75:G75" ca="1">Dagen+8+DATE(Calendar6Year,Calendar6MonthOption,1)-WEEKDAY(DATE(Calendar6Year,Calendar6MonthOption,1),WeekdayOption)</f>
        <v>45663</v>
      </c>
      <c r="B75" s="7">
        <f ca="1"/>
        <v>45664</v>
      </c>
      <c r="C75" s="7">
        <f ca="1"/>
        <v>45665</v>
      </c>
      <c r="D75" s="7">
        <f ca="1"/>
        <v>45666</v>
      </c>
      <c r="E75" s="7">
        <f ca="1"/>
        <v>45667</v>
      </c>
      <c r="F75" s="13">
        <f ca="1"/>
        <v>45668</v>
      </c>
      <c r="G75" s="14">
        <f ca="1"/>
        <v>45669</v>
      </c>
    </row>
    <row r="76" spans="1:7" ht="56.25" customHeight="1" x14ac:dyDescent="0.3">
      <c r="A76" s="6"/>
      <c r="B76" s="6"/>
      <c r="C76" s="6"/>
      <c r="D76" s="6"/>
      <c r="E76" s="6"/>
      <c r="F76" s="15"/>
      <c r="G76" s="16"/>
    </row>
    <row r="77" spans="1:7" ht="16.5" customHeight="1" x14ac:dyDescent="0.3">
      <c r="A77" s="7">
        <f t="array" aca="1" ref="A77:G77" ca="1">Dagen+15+DATE(Calendar6Year,Calendar6MonthOption,1)-WEEKDAY(DATE(Calendar6Year,Calendar6MonthOption,1),WeekdayOption)</f>
        <v>45670</v>
      </c>
      <c r="B77" s="7">
        <f ca="1"/>
        <v>45671</v>
      </c>
      <c r="C77" s="7">
        <f ca="1"/>
        <v>45672</v>
      </c>
      <c r="D77" s="7">
        <f ca="1"/>
        <v>45673</v>
      </c>
      <c r="E77" s="7">
        <f ca="1"/>
        <v>45674</v>
      </c>
      <c r="F77" s="13">
        <f ca="1"/>
        <v>45675</v>
      </c>
      <c r="G77" s="14">
        <f ca="1"/>
        <v>45676</v>
      </c>
    </row>
    <row r="78" spans="1:7" ht="56.25" customHeight="1" x14ac:dyDescent="0.3">
      <c r="A78" s="6"/>
      <c r="B78" s="6"/>
      <c r="C78" s="6"/>
      <c r="D78" s="6"/>
      <c r="E78" s="6"/>
      <c r="F78" s="15"/>
      <c r="G78" s="16"/>
    </row>
    <row r="79" spans="1:7" ht="16.5" customHeight="1" x14ac:dyDescent="0.3">
      <c r="A79" s="7">
        <f t="array" aca="1" ref="A79:G79" ca="1">Dagen+22+DATE(Calendar6Year,Calendar6MonthOption,1)-WEEKDAY(DATE(Calendar6Year,Calendar6MonthOption,1),WeekdayOption)</f>
        <v>45677</v>
      </c>
      <c r="B79" s="7">
        <f ca="1"/>
        <v>45678</v>
      </c>
      <c r="C79" s="7">
        <f ca="1"/>
        <v>45679</v>
      </c>
      <c r="D79" s="7">
        <f ca="1"/>
        <v>45680</v>
      </c>
      <c r="E79" s="7">
        <f ca="1"/>
        <v>45681</v>
      </c>
      <c r="F79" s="13">
        <f ca="1"/>
        <v>45682</v>
      </c>
      <c r="G79" s="14">
        <f ca="1"/>
        <v>45683</v>
      </c>
    </row>
    <row r="80" spans="1:7" ht="56.25" customHeight="1" x14ac:dyDescent="0.3">
      <c r="A80" s="24" t="s">
        <v>42</v>
      </c>
      <c r="B80" s="6"/>
      <c r="C80" s="6"/>
      <c r="D80" s="6"/>
      <c r="E80" s="6"/>
      <c r="F80" s="15"/>
      <c r="G80" s="16"/>
    </row>
    <row r="81" spans="1:7" ht="16.5" customHeight="1" x14ac:dyDescent="0.3">
      <c r="A81" s="7">
        <f t="array" aca="1" ref="A81:G81" ca="1">Dagen+29+DATE(Calendar6Year,Calendar6MonthOption,1)-WEEKDAY(DATE(Calendar6Year,Calendar6MonthOption,1),WeekdayOption)</f>
        <v>45684</v>
      </c>
      <c r="B81" s="7">
        <f ca="1"/>
        <v>45685</v>
      </c>
      <c r="C81" s="7">
        <f ca="1"/>
        <v>45686</v>
      </c>
      <c r="D81" s="7">
        <f ca="1"/>
        <v>45687</v>
      </c>
      <c r="E81" s="7">
        <f ca="1"/>
        <v>45688</v>
      </c>
      <c r="F81" s="13">
        <f ca="1"/>
        <v>45689</v>
      </c>
      <c r="G81" s="14">
        <f ca="1"/>
        <v>45690</v>
      </c>
    </row>
    <row r="82" spans="1:7" ht="57" customHeight="1" x14ac:dyDescent="0.3">
      <c r="A82" s="24" t="s">
        <v>43</v>
      </c>
      <c r="B82" s="6"/>
      <c r="C82" s="20" t="s">
        <v>44</v>
      </c>
      <c r="D82" s="6"/>
      <c r="E82" s="6"/>
      <c r="F82" s="15"/>
      <c r="G82" s="18"/>
    </row>
    <row r="83" spans="1:7" ht="16.5" customHeight="1" x14ac:dyDescent="0.3">
      <c r="A83" s="9" t="s">
        <v>7</v>
      </c>
      <c r="B83" s="10"/>
      <c r="C83" s="10"/>
      <c r="D83" s="10"/>
      <c r="E83" s="10"/>
    </row>
    <row r="84" spans="1:7" ht="63.75" customHeight="1" x14ac:dyDescent="0.3">
      <c r="A84" s="6"/>
      <c r="B84" s="6"/>
      <c r="C84" s="26"/>
      <c r="D84" s="26"/>
      <c r="E84" s="26"/>
      <c r="F84" s="26"/>
      <c r="G84" s="26"/>
    </row>
    <row r="85" spans="1:7" ht="54" customHeight="1" x14ac:dyDescent="0.7">
      <c r="A85" s="1">
        <f ca="1">YEAR(DATE(Calendar6Year,Calendar6MonthOption+1,1))</f>
        <v>2025</v>
      </c>
      <c r="B85" s="29" t="str">
        <f ca="1">TEXT(DATE(Calendar6Year,Calendar6MonthOption+1,1),"mmmm")</f>
        <v>februari</v>
      </c>
      <c r="C85" s="29"/>
      <c r="D85" s="29"/>
      <c r="E85" s="5"/>
      <c r="F85" s="5"/>
      <c r="G85" s="2"/>
    </row>
    <row r="86" spans="1:7" ht="14.25" customHeight="1" x14ac:dyDescent="0.3">
      <c r="A86" s="3" t="str">
        <f ca="1">UPPER(TEXT(A87,"dddd"))</f>
        <v>MAANDAG</v>
      </c>
      <c r="B86" s="4" t="str">
        <f t="shared" ref="B86" ca="1" si="26">UPPER(TEXT(B87,"dddd"))</f>
        <v>DINSDAG</v>
      </c>
      <c r="C86" s="3" t="str">
        <f t="shared" ref="C86" ca="1" si="27">UPPER(TEXT(C87,"dddd"))</f>
        <v>WOENSDAG</v>
      </c>
      <c r="D86" s="4" t="str">
        <f t="shared" ref="D86" ca="1" si="28">UPPER(TEXT(D87,"dddd"))</f>
        <v>DONDERDAG</v>
      </c>
      <c r="E86" s="3" t="str">
        <f t="shared" ref="E86" ca="1" si="29">UPPER(TEXT(E87,"dddd"))</f>
        <v>VRIJDAG</v>
      </c>
      <c r="F86" s="4" t="str">
        <f t="shared" ref="F86" ca="1" si="30">UPPER(TEXT(F87,"dddd"))</f>
        <v>ZATERDAG</v>
      </c>
      <c r="G86" s="3" t="str">
        <f t="shared" ref="G86" ca="1" si="31">UPPER(TEXT(G87,"dddd"))</f>
        <v>ZONDAG</v>
      </c>
    </row>
    <row r="87" spans="1:7" ht="16.5" customHeight="1" x14ac:dyDescent="0.3">
      <c r="A87" s="7">
        <f t="array" aca="1" ref="A87:G87" ca="1">Dagen+1+DATE(Calendar7Year,Calendar7MonthOption,1)-WEEKDAY(DATE(Calendar7Year,Calendar7MonthOption,1),WeekdayOption)</f>
        <v>45684</v>
      </c>
      <c r="B87" s="7">
        <f ca="1"/>
        <v>45685</v>
      </c>
      <c r="C87" s="7">
        <f ca="1"/>
        <v>45686</v>
      </c>
      <c r="D87" s="7">
        <f ca="1"/>
        <v>45687</v>
      </c>
      <c r="E87" s="7">
        <f ca="1"/>
        <v>45688</v>
      </c>
      <c r="F87" s="13">
        <f ca="1"/>
        <v>45689</v>
      </c>
      <c r="G87" s="14">
        <f ca="1"/>
        <v>45690</v>
      </c>
    </row>
    <row r="88" spans="1:7" ht="56.25" customHeight="1" x14ac:dyDescent="0.3">
      <c r="A88" s="6"/>
      <c r="B88" s="6"/>
      <c r="C88" s="6"/>
      <c r="D88" s="6"/>
      <c r="E88" s="6"/>
      <c r="F88" s="15"/>
      <c r="G88" s="16"/>
    </row>
    <row r="89" spans="1:7" ht="16.5" customHeight="1" x14ac:dyDescent="0.3">
      <c r="A89" s="7">
        <f t="array" aca="1" ref="A89:G89" ca="1">Dagen+8+DATE(Calendar7Year,Calendar7MonthOption,1)-WEEKDAY(DATE(Calendar7Year,Calendar7MonthOption,1),WeekdayOption)</f>
        <v>45691</v>
      </c>
      <c r="B89" s="7">
        <f ca="1"/>
        <v>45692</v>
      </c>
      <c r="C89" s="7">
        <f ca="1"/>
        <v>45693</v>
      </c>
      <c r="D89" s="7">
        <f ca="1"/>
        <v>45694</v>
      </c>
      <c r="E89" s="7">
        <f ca="1"/>
        <v>45695</v>
      </c>
      <c r="F89" s="13">
        <f ca="1"/>
        <v>45696</v>
      </c>
      <c r="G89" s="14">
        <f ca="1"/>
        <v>45697</v>
      </c>
    </row>
    <row r="90" spans="1:7" ht="56.25" customHeight="1" x14ac:dyDescent="0.3">
      <c r="A90" s="24" t="s">
        <v>45</v>
      </c>
      <c r="B90" s="6" t="s">
        <v>46</v>
      </c>
      <c r="C90" s="6" t="s">
        <v>46</v>
      </c>
      <c r="D90" s="6"/>
      <c r="E90" s="6"/>
      <c r="F90" s="15"/>
      <c r="G90" s="16"/>
    </row>
    <row r="91" spans="1:7" ht="16.5" customHeight="1" x14ac:dyDescent="0.3">
      <c r="A91" s="7">
        <f t="array" aca="1" ref="A91:G91" ca="1">Dagen+15+DATE(Calendar7Year,Calendar7MonthOption,1)-WEEKDAY(DATE(Calendar7Year,Calendar7MonthOption,1),WeekdayOption)</f>
        <v>45698</v>
      </c>
      <c r="B91" s="7">
        <f ca="1"/>
        <v>45699</v>
      </c>
      <c r="C91" s="7">
        <f ca="1"/>
        <v>45700</v>
      </c>
      <c r="D91" s="7">
        <f ca="1"/>
        <v>45701</v>
      </c>
      <c r="E91" s="11">
        <f ca="1"/>
        <v>45702</v>
      </c>
      <c r="F91" s="13">
        <f ca="1"/>
        <v>45703</v>
      </c>
      <c r="G91" s="14">
        <f ca="1"/>
        <v>45704</v>
      </c>
    </row>
    <row r="92" spans="1:7" ht="56.25" customHeight="1" x14ac:dyDescent="0.3">
      <c r="A92" s="22" t="s">
        <v>47</v>
      </c>
      <c r="B92" s="6"/>
      <c r="C92" s="6"/>
      <c r="D92" s="6"/>
      <c r="E92" s="12" t="s">
        <v>37</v>
      </c>
      <c r="F92" s="15"/>
      <c r="G92" s="16"/>
    </row>
    <row r="93" spans="1:7" ht="16.5" customHeight="1" x14ac:dyDescent="0.3">
      <c r="A93" s="11">
        <f t="array" aca="1" ref="A93:G93" ca="1">Dagen+22+DATE(Calendar7Year,Calendar7MonthOption,1)-WEEKDAY(DATE(Calendar7Year,Calendar7MonthOption,1),WeekdayOption)</f>
        <v>45705</v>
      </c>
      <c r="B93" s="7">
        <f ca="1"/>
        <v>45706</v>
      </c>
      <c r="C93" s="7">
        <f ca="1"/>
        <v>45707</v>
      </c>
      <c r="D93" s="7">
        <f ca="1"/>
        <v>45708</v>
      </c>
      <c r="E93" s="7">
        <f ca="1"/>
        <v>45709</v>
      </c>
      <c r="F93" s="13">
        <f ca="1"/>
        <v>45710</v>
      </c>
      <c r="G93" s="14">
        <f ca="1"/>
        <v>45711</v>
      </c>
    </row>
    <row r="94" spans="1:7" ht="56.25" customHeight="1" x14ac:dyDescent="0.3">
      <c r="A94" s="12" t="s">
        <v>37</v>
      </c>
      <c r="B94" s="20" t="s">
        <v>48</v>
      </c>
      <c r="C94" s="6"/>
      <c r="D94" s="6"/>
      <c r="E94" s="6" t="s">
        <v>49</v>
      </c>
      <c r="F94" s="15"/>
      <c r="G94" s="16"/>
    </row>
    <row r="95" spans="1:7" ht="16.5" customHeight="1" x14ac:dyDescent="0.3">
      <c r="A95" s="7">
        <f t="array" aca="1" ref="A95:G95" ca="1">Dagen+29+DATE(Calendar7Year,Calendar7MonthOption,1)-WEEKDAY(DATE(Calendar7Year,Calendar7MonthOption,1),WeekdayOption)</f>
        <v>45712</v>
      </c>
      <c r="B95" s="7">
        <f ca="1"/>
        <v>45713</v>
      </c>
      <c r="C95" s="7">
        <f ca="1"/>
        <v>45714</v>
      </c>
      <c r="D95" s="7">
        <f ca="1"/>
        <v>45715</v>
      </c>
      <c r="E95" s="7">
        <f ca="1"/>
        <v>45716</v>
      </c>
      <c r="F95" s="13">
        <f ca="1"/>
        <v>45717</v>
      </c>
      <c r="G95" s="14">
        <f ca="1"/>
        <v>45718</v>
      </c>
    </row>
    <row r="96" spans="1:7" ht="57" customHeight="1" x14ac:dyDescent="0.3">
      <c r="A96" s="6"/>
      <c r="B96" s="6"/>
      <c r="C96" s="6"/>
      <c r="D96" s="6" t="s">
        <v>50</v>
      </c>
      <c r="E96" s="6" t="s">
        <v>51</v>
      </c>
      <c r="F96" s="15"/>
      <c r="G96" s="18"/>
    </row>
    <row r="97" spans="1:7" ht="16.5" customHeight="1" x14ac:dyDescent="0.3">
      <c r="A97" s="7">
        <f t="array" aca="1" ref="A97:B97" ca="1">Dagen+36+DATE(Calendar7Year,Calendar7MonthOption,1)-WEEKDAY(DATE(Calendar7Year,Calendar7MonthOption,1),WeekdayOption)</f>
        <v>45719</v>
      </c>
      <c r="B97" s="7">
        <f ca="1"/>
        <v>45720</v>
      </c>
      <c r="C97" s="27" t="s">
        <v>7</v>
      </c>
      <c r="D97" s="28"/>
      <c r="E97" s="28"/>
      <c r="F97" s="28"/>
      <c r="G97" s="28"/>
    </row>
    <row r="98" spans="1:7" ht="63.75" customHeight="1" x14ac:dyDescent="0.3">
      <c r="A98" s="6"/>
      <c r="B98" s="6"/>
      <c r="C98" s="26"/>
      <c r="D98" s="26"/>
      <c r="E98" s="26"/>
      <c r="F98" s="26"/>
      <c r="G98" s="26"/>
    </row>
    <row r="99" spans="1:7" ht="54" customHeight="1" x14ac:dyDescent="0.7">
      <c r="A99" s="1">
        <f ca="1">YEAR(DATE(Calendar7Year,Calendar7MonthOption+1,1))</f>
        <v>2025</v>
      </c>
      <c r="B99" s="29" t="str">
        <f ca="1">TEXT(DATE(Calendar7Year,Calendar7MonthOption+1,1),"mmmm")</f>
        <v>maart</v>
      </c>
      <c r="C99" s="29"/>
      <c r="D99" s="29"/>
      <c r="E99" s="5"/>
      <c r="F99" s="5"/>
      <c r="G99" s="2"/>
    </row>
    <row r="100" spans="1:7" ht="14.25" customHeight="1" x14ac:dyDescent="0.3">
      <c r="A100" s="3" t="str">
        <f ca="1">UPPER(TEXT(A101,"dddd"))</f>
        <v>MAANDAG</v>
      </c>
      <c r="B100" s="4" t="str">
        <f t="shared" ref="B100" ca="1" si="32">UPPER(TEXT(B101,"dddd"))</f>
        <v>DINSDAG</v>
      </c>
      <c r="C100" s="3" t="str">
        <f t="shared" ref="C100" ca="1" si="33">UPPER(TEXT(C101,"dddd"))</f>
        <v>WOENSDAG</v>
      </c>
      <c r="D100" s="4" t="str">
        <f t="shared" ref="D100" ca="1" si="34">UPPER(TEXT(D101,"dddd"))</f>
        <v>DONDERDAG</v>
      </c>
      <c r="E100" s="3" t="str">
        <f t="shared" ref="E100" ca="1" si="35">UPPER(TEXT(E101,"dddd"))</f>
        <v>VRIJDAG</v>
      </c>
      <c r="F100" s="4" t="str">
        <f t="shared" ref="F100" ca="1" si="36">UPPER(TEXT(F101,"dddd"))</f>
        <v>ZATERDAG</v>
      </c>
      <c r="G100" s="3" t="str">
        <f t="shared" ref="G100" ca="1" si="37">UPPER(TEXT(G101,"dddd"))</f>
        <v>ZONDAG</v>
      </c>
    </row>
    <row r="101" spans="1:7" ht="16.5" customHeight="1" x14ac:dyDescent="0.3">
      <c r="A101" s="7">
        <f t="array" aca="1" ref="A101:G101" ca="1">Dagen+1+DATE(Calendar8Year,Calendar8MonthOption,1)-WEEKDAY(DATE(Calendar8Year,Calendar8MonthOption,1),WeekdayOption)</f>
        <v>45712</v>
      </c>
      <c r="B101" s="7">
        <f ca="1"/>
        <v>45713</v>
      </c>
      <c r="C101" s="7">
        <f ca="1"/>
        <v>45714</v>
      </c>
      <c r="D101" s="7">
        <f ca="1"/>
        <v>45715</v>
      </c>
      <c r="E101" s="7">
        <f ca="1"/>
        <v>45716</v>
      </c>
      <c r="F101" s="13">
        <f ca="1"/>
        <v>45717</v>
      </c>
      <c r="G101" s="14">
        <f ca="1"/>
        <v>45718</v>
      </c>
    </row>
    <row r="102" spans="1:7" ht="56.25" customHeight="1" x14ac:dyDescent="0.3">
      <c r="A102" s="6"/>
      <c r="B102" s="6"/>
      <c r="C102" s="6"/>
      <c r="D102" s="6"/>
      <c r="E102" s="6"/>
      <c r="F102" s="15"/>
      <c r="G102" s="16"/>
    </row>
    <row r="103" spans="1:7" ht="16.5" customHeight="1" x14ac:dyDescent="0.3">
      <c r="A103" s="11">
        <f t="array" aca="1" ref="A103:G103" ca="1">Dagen+8+DATE(Calendar8Year,Calendar8MonthOption,1)-WEEKDAY(DATE(Calendar8Year,Calendar8MonthOption,1),WeekdayOption)</f>
        <v>45719</v>
      </c>
      <c r="B103" s="11">
        <f ca="1"/>
        <v>45720</v>
      </c>
      <c r="C103" s="11">
        <f ca="1"/>
        <v>45721</v>
      </c>
      <c r="D103" s="11">
        <f ca="1"/>
        <v>45722</v>
      </c>
      <c r="E103" s="11">
        <f ca="1"/>
        <v>45723</v>
      </c>
      <c r="F103" s="13">
        <f ca="1"/>
        <v>45724</v>
      </c>
      <c r="G103" s="14">
        <f ca="1"/>
        <v>45725</v>
      </c>
    </row>
    <row r="104" spans="1:7" ht="56.25" customHeight="1" x14ac:dyDescent="0.3">
      <c r="A104" s="12" t="s">
        <v>52</v>
      </c>
      <c r="B104" s="12" t="s">
        <v>52</v>
      </c>
      <c r="C104" s="12" t="s">
        <v>52</v>
      </c>
      <c r="D104" s="12" t="s">
        <v>52</v>
      </c>
      <c r="E104" s="12" t="s">
        <v>52</v>
      </c>
      <c r="F104" s="15"/>
      <c r="G104" s="16"/>
    </row>
    <row r="105" spans="1:7" ht="16.5" customHeight="1" x14ac:dyDescent="0.3">
      <c r="A105" s="7">
        <f t="array" aca="1" ref="A105:G105" ca="1">Dagen+15+DATE(Calendar8Year,Calendar8MonthOption,1)-WEEKDAY(DATE(Calendar8Year,Calendar8MonthOption,1),WeekdayOption)</f>
        <v>45726</v>
      </c>
      <c r="B105" s="7">
        <f ca="1"/>
        <v>45727</v>
      </c>
      <c r="C105" s="7">
        <f ca="1"/>
        <v>45728</v>
      </c>
      <c r="D105" s="7">
        <f ca="1"/>
        <v>45729</v>
      </c>
      <c r="E105" s="7">
        <f ca="1"/>
        <v>45730</v>
      </c>
      <c r="F105" s="13">
        <f ca="1"/>
        <v>45731</v>
      </c>
      <c r="G105" s="14">
        <f ca="1"/>
        <v>45732</v>
      </c>
    </row>
    <row r="106" spans="1:7" ht="56.25" customHeight="1" x14ac:dyDescent="0.3">
      <c r="A106" s="6" t="s">
        <v>53</v>
      </c>
      <c r="B106" s="6" t="s">
        <v>54</v>
      </c>
      <c r="C106" s="6"/>
      <c r="D106" s="6" t="s">
        <v>55</v>
      </c>
      <c r="E106" s="6"/>
      <c r="F106" s="15"/>
      <c r="G106" s="16"/>
    </row>
    <row r="107" spans="1:7" ht="16.5" customHeight="1" x14ac:dyDescent="0.3">
      <c r="A107" s="7">
        <f t="array" aca="1" ref="A107:G107" ca="1">Dagen+22+DATE(Calendar8Year,Calendar8MonthOption,1)-WEEKDAY(DATE(Calendar8Year,Calendar8MonthOption,1),WeekdayOption)</f>
        <v>45733</v>
      </c>
      <c r="B107" s="7">
        <f ca="1"/>
        <v>45734</v>
      </c>
      <c r="C107" s="7">
        <f ca="1"/>
        <v>45735</v>
      </c>
      <c r="D107" s="7">
        <f ca="1"/>
        <v>45736</v>
      </c>
      <c r="E107" s="7">
        <f ca="1"/>
        <v>45737</v>
      </c>
      <c r="F107" s="13">
        <f ca="1"/>
        <v>45738</v>
      </c>
      <c r="G107" s="14">
        <f ca="1"/>
        <v>45739</v>
      </c>
    </row>
    <row r="108" spans="1:7" ht="56.25" customHeight="1" x14ac:dyDescent="0.3">
      <c r="A108" s="6" t="s">
        <v>53</v>
      </c>
      <c r="B108" s="6"/>
      <c r="C108" s="6" t="s">
        <v>56</v>
      </c>
      <c r="D108" s="6"/>
      <c r="E108" s="6"/>
      <c r="F108" s="15"/>
      <c r="G108" s="16"/>
    </row>
    <row r="109" spans="1:7" ht="16.5" customHeight="1" x14ac:dyDescent="0.3">
      <c r="A109" s="7">
        <f t="array" aca="1" ref="A109:G109" ca="1">Dagen+29+DATE(Calendar8Year,Calendar8MonthOption,1)-WEEKDAY(DATE(Calendar8Year,Calendar8MonthOption,1),WeekdayOption)</f>
        <v>45740</v>
      </c>
      <c r="B109" s="7">
        <f ca="1"/>
        <v>45741</v>
      </c>
      <c r="C109" s="7">
        <f ca="1"/>
        <v>45742</v>
      </c>
      <c r="D109" s="7">
        <f ca="1"/>
        <v>45743</v>
      </c>
      <c r="E109" s="7">
        <f ca="1"/>
        <v>45744</v>
      </c>
      <c r="F109" s="13">
        <f ca="1"/>
        <v>45745</v>
      </c>
      <c r="G109" s="14">
        <f ca="1"/>
        <v>45746</v>
      </c>
    </row>
    <row r="110" spans="1:7" ht="57" customHeight="1" x14ac:dyDescent="0.3">
      <c r="A110" s="6"/>
      <c r="B110" s="6"/>
      <c r="C110" s="6" t="s">
        <v>57</v>
      </c>
      <c r="D110" s="6" t="s">
        <v>58</v>
      </c>
      <c r="E110" s="23" t="s">
        <v>59</v>
      </c>
      <c r="F110" s="15"/>
      <c r="G110" s="18" t="s">
        <v>60</v>
      </c>
    </row>
    <row r="111" spans="1:7" ht="16.5" customHeight="1" x14ac:dyDescent="0.3">
      <c r="A111" s="7">
        <f t="array" aca="1" ref="A111:B111" ca="1">Dagen+36+DATE(Calendar8Year,Calendar8MonthOption,1)-WEEKDAY(DATE(Calendar8Year,Calendar8MonthOption,1),WeekdayOption)</f>
        <v>45747</v>
      </c>
      <c r="B111" s="7">
        <f ca="1"/>
        <v>45748</v>
      </c>
      <c r="C111" s="27" t="s">
        <v>7</v>
      </c>
      <c r="D111" s="28"/>
      <c r="E111" s="28"/>
      <c r="F111" s="28"/>
      <c r="G111" s="28"/>
    </row>
    <row r="112" spans="1:7" ht="63.75" customHeight="1" x14ac:dyDescent="0.3">
      <c r="A112" s="6"/>
      <c r="B112" s="6"/>
      <c r="C112" s="26"/>
      <c r="D112" s="26"/>
      <c r="E112" s="26"/>
      <c r="F112" s="26"/>
      <c r="G112" s="26"/>
    </row>
    <row r="113" spans="1:7" ht="54" customHeight="1" x14ac:dyDescent="0.7">
      <c r="A113" s="1">
        <f ca="1">YEAR(DATE(Calendar8Year,Calendar8MonthOption+1,1))</f>
        <v>2025</v>
      </c>
      <c r="B113" s="29" t="str">
        <f ca="1">TEXT(DATE(Calendar8Year,Calendar8MonthOption+1,1),"mmmm")</f>
        <v>april</v>
      </c>
      <c r="C113" s="29"/>
      <c r="D113" s="29"/>
      <c r="E113" s="5"/>
      <c r="F113" s="5"/>
      <c r="G113" s="2"/>
    </row>
    <row r="114" spans="1:7" ht="14.25" customHeight="1" x14ac:dyDescent="0.3">
      <c r="A114" s="3" t="str">
        <f ca="1">UPPER(TEXT(A115,"dddd"))</f>
        <v>MAANDAG</v>
      </c>
      <c r="B114" s="4" t="str">
        <f t="shared" ref="B114" ca="1" si="38">UPPER(TEXT(B115,"dddd"))</f>
        <v>DINSDAG</v>
      </c>
      <c r="C114" s="3" t="str">
        <f t="shared" ref="C114" ca="1" si="39">UPPER(TEXT(C115,"dddd"))</f>
        <v>WOENSDAG</v>
      </c>
      <c r="D114" s="4" t="str">
        <f t="shared" ref="D114" ca="1" si="40">UPPER(TEXT(D115,"dddd"))</f>
        <v>DONDERDAG</v>
      </c>
      <c r="E114" s="3" t="str">
        <f t="shared" ref="E114" ca="1" si="41">UPPER(TEXT(E115,"dddd"))</f>
        <v>VRIJDAG</v>
      </c>
      <c r="F114" s="4" t="str">
        <f t="shared" ref="F114" ca="1" si="42">UPPER(TEXT(F115,"dddd"))</f>
        <v>ZATERDAG</v>
      </c>
      <c r="G114" s="3" t="str">
        <f t="shared" ref="G114" ca="1" si="43">UPPER(TEXT(G115,"dddd"))</f>
        <v>ZONDAG</v>
      </c>
    </row>
    <row r="115" spans="1:7" ht="16.5" customHeight="1" x14ac:dyDescent="0.3">
      <c r="A115" s="7">
        <f t="array" aca="1" ref="A115:G115" ca="1">Dagen+1+DATE(Calendar9Year,Calendar9MonthOption,1)-WEEKDAY(DATE(Calendar9Year,Calendar9MonthOption,1),WeekdayOption)</f>
        <v>45747</v>
      </c>
      <c r="B115" s="7">
        <f ca="1"/>
        <v>45748</v>
      </c>
      <c r="C115" s="7">
        <f ca="1"/>
        <v>45749</v>
      </c>
      <c r="D115" s="7">
        <f ca="1"/>
        <v>45750</v>
      </c>
      <c r="E115" s="7">
        <f ca="1"/>
        <v>45751</v>
      </c>
      <c r="F115" s="13">
        <f ca="1"/>
        <v>45752</v>
      </c>
      <c r="G115" s="14">
        <f ca="1"/>
        <v>45753</v>
      </c>
    </row>
    <row r="116" spans="1:7" ht="56.25" customHeight="1" x14ac:dyDescent="0.3">
      <c r="A116" s="6"/>
      <c r="B116" s="6"/>
      <c r="C116" s="20" t="s">
        <v>30</v>
      </c>
      <c r="D116" s="6"/>
      <c r="E116" s="6"/>
      <c r="F116" s="15"/>
      <c r="G116" s="16"/>
    </row>
    <row r="117" spans="1:7" ht="16.5" customHeight="1" x14ac:dyDescent="0.3">
      <c r="A117" s="7">
        <f t="array" aca="1" ref="A117:G117" ca="1">Dagen+8+DATE(Calendar9Year,Calendar9MonthOption,1)-WEEKDAY(DATE(Calendar9Year,Calendar9MonthOption,1),WeekdayOption)</f>
        <v>45754</v>
      </c>
      <c r="B117" s="7">
        <f ca="1"/>
        <v>45755</v>
      </c>
      <c r="C117" s="11">
        <f ca="1"/>
        <v>45756</v>
      </c>
      <c r="D117" s="7">
        <f ca="1"/>
        <v>45757</v>
      </c>
      <c r="E117" s="7">
        <f ca="1"/>
        <v>45758</v>
      </c>
      <c r="F117" s="13">
        <f ca="1"/>
        <v>45759</v>
      </c>
      <c r="G117" s="14">
        <f ca="1"/>
        <v>45760</v>
      </c>
    </row>
    <row r="118" spans="1:7" ht="56.25" customHeight="1" x14ac:dyDescent="0.3">
      <c r="A118" s="6"/>
      <c r="B118" s="6" t="s">
        <v>61</v>
      </c>
      <c r="C118" s="12" t="s">
        <v>37</v>
      </c>
      <c r="D118" s="6"/>
      <c r="E118" s="6"/>
      <c r="F118" s="15"/>
      <c r="G118" s="16"/>
    </row>
    <row r="119" spans="1:7" ht="16.5" customHeight="1" x14ac:dyDescent="0.3">
      <c r="A119" s="7">
        <f t="array" aca="1" ref="A119:G119" ca="1">Dagen+15+DATE(Calendar9Year,Calendar9MonthOption,1)-WEEKDAY(DATE(Calendar9Year,Calendar9MonthOption,1),WeekdayOption)</f>
        <v>45761</v>
      </c>
      <c r="B119" s="7">
        <f ca="1"/>
        <v>45762</v>
      </c>
      <c r="C119" s="7">
        <f ca="1"/>
        <v>45763</v>
      </c>
      <c r="D119" s="7">
        <f ca="1"/>
        <v>45764</v>
      </c>
      <c r="E119" s="7">
        <f ca="1"/>
        <v>45765</v>
      </c>
      <c r="F119" s="13">
        <f ca="1"/>
        <v>45766</v>
      </c>
      <c r="G119" s="14">
        <f ca="1"/>
        <v>45767</v>
      </c>
    </row>
    <row r="120" spans="1:7" ht="56.25" customHeight="1" x14ac:dyDescent="0.3">
      <c r="A120" s="6" t="s">
        <v>13</v>
      </c>
      <c r="B120" s="6"/>
      <c r="C120" s="6"/>
      <c r="D120" s="6" t="s">
        <v>62</v>
      </c>
      <c r="E120" s="19" t="s">
        <v>63</v>
      </c>
      <c r="F120" s="15" t="s">
        <v>64</v>
      </c>
      <c r="G120" s="16" t="s">
        <v>65</v>
      </c>
    </row>
    <row r="121" spans="1:7" ht="16.5" customHeight="1" x14ac:dyDescent="0.3">
      <c r="A121" s="11">
        <f t="array" aca="1" ref="A121:G121" ca="1">Dagen+22+DATE(Calendar9Year,Calendar9MonthOption,1)-WEEKDAY(DATE(Calendar9Year,Calendar9MonthOption,1),WeekdayOption)</f>
        <v>45768</v>
      </c>
      <c r="B121" s="11">
        <f ca="1"/>
        <v>45769</v>
      </c>
      <c r="C121" s="11">
        <f ca="1"/>
        <v>45770</v>
      </c>
      <c r="D121" s="11">
        <f ca="1"/>
        <v>45771</v>
      </c>
      <c r="E121" s="11">
        <f ca="1"/>
        <v>45772</v>
      </c>
      <c r="F121" s="13">
        <f ca="1"/>
        <v>45773</v>
      </c>
      <c r="G121" s="14">
        <f ca="1"/>
        <v>45774</v>
      </c>
    </row>
    <row r="122" spans="1:7" ht="56.25" customHeight="1" x14ac:dyDescent="0.3">
      <c r="A122" s="12" t="s">
        <v>66</v>
      </c>
      <c r="B122" s="12" t="s">
        <v>67</v>
      </c>
      <c r="C122" s="12" t="s">
        <v>67</v>
      </c>
      <c r="D122" s="12" t="s">
        <v>67</v>
      </c>
      <c r="E122" s="12" t="s">
        <v>67</v>
      </c>
      <c r="F122" s="15"/>
      <c r="G122" s="16"/>
    </row>
    <row r="123" spans="1:7" ht="16.5" customHeight="1" x14ac:dyDescent="0.3">
      <c r="A123" s="11">
        <f t="array" aca="1" ref="A123:G123" ca="1">Dagen+29+DATE(Calendar9Year,Calendar9MonthOption,1)-WEEKDAY(DATE(Calendar9Year,Calendar9MonthOption,1),WeekdayOption)</f>
        <v>45775</v>
      </c>
      <c r="B123" s="11">
        <f ca="1"/>
        <v>45776</v>
      </c>
      <c r="C123" s="11">
        <f ca="1"/>
        <v>45777</v>
      </c>
      <c r="D123" s="7">
        <f ca="1"/>
        <v>45778</v>
      </c>
      <c r="E123" s="7">
        <f ca="1"/>
        <v>45779</v>
      </c>
      <c r="F123" s="13">
        <f ca="1"/>
        <v>45780</v>
      </c>
      <c r="G123" s="14">
        <f ca="1"/>
        <v>45781</v>
      </c>
    </row>
    <row r="124" spans="1:7" ht="57" customHeight="1" x14ac:dyDescent="0.3">
      <c r="A124" s="12" t="s">
        <v>67</v>
      </c>
      <c r="B124" s="12" t="s">
        <v>67</v>
      </c>
      <c r="C124" s="12" t="s">
        <v>67</v>
      </c>
      <c r="D124" s="6"/>
      <c r="E124" s="6"/>
      <c r="F124" s="15"/>
      <c r="G124" s="18"/>
    </row>
    <row r="125" spans="1:7" ht="16.5" customHeight="1" x14ac:dyDescent="0.3">
      <c r="A125" s="7">
        <f t="array" aca="1" ref="A125:B125" ca="1">Dagen+36+DATE(Calendar9Year,Calendar9MonthOption,1)-WEEKDAY(DATE(Calendar9Year,Calendar9MonthOption,1),WeekdayOption)</f>
        <v>45782</v>
      </c>
      <c r="B125" s="7">
        <f ca="1"/>
        <v>45783</v>
      </c>
      <c r="C125" s="27" t="s">
        <v>7</v>
      </c>
      <c r="D125" s="28"/>
      <c r="E125" s="28"/>
      <c r="F125" s="28"/>
      <c r="G125" s="28"/>
    </row>
    <row r="126" spans="1:7" ht="63.75" customHeight="1" x14ac:dyDescent="0.3">
      <c r="A126" s="6"/>
      <c r="B126" s="6"/>
      <c r="C126" s="26"/>
      <c r="D126" s="26"/>
      <c r="E126" s="26"/>
      <c r="F126" s="26"/>
      <c r="G126" s="26"/>
    </row>
    <row r="127" spans="1:7" ht="54" customHeight="1" x14ac:dyDescent="0.7">
      <c r="A127" s="1">
        <f ca="1">YEAR(DATE(Calendar9Year,Calendar9MonthOption+1,1))</f>
        <v>2025</v>
      </c>
      <c r="B127" s="29" t="str">
        <f ca="1">TEXT(DATE(Calendar9Year,Calendar9MonthOption+1,1),"mmmm")</f>
        <v>mei</v>
      </c>
      <c r="C127" s="29"/>
      <c r="D127" s="29"/>
      <c r="E127" s="5"/>
      <c r="F127" s="5"/>
      <c r="G127" s="2"/>
    </row>
    <row r="128" spans="1:7" ht="14.25" customHeight="1" x14ac:dyDescent="0.3">
      <c r="A128" s="3" t="str">
        <f ca="1">UPPER(TEXT(A129,"dddd"))</f>
        <v>MAANDAG</v>
      </c>
      <c r="B128" s="4" t="str">
        <f t="shared" ref="B128:G128" ca="1" si="44">UPPER(TEXT(B129,"dddd"))</f>
        <v>DINSDAG</v>
      </c>
      <c r="C128" s="3" t="str">
        <f t="shared" ca="1" si="44"/>
        <v>WOENSDAG</v>
      </c>
      <c r="D128" s="4" t="str">
        <f t="shared" ca="1" si="44"/>
        <v>DONDERDAG</v>
      </c>
      <c r="E128" s="3" t="str">
        <f t="shared" ca="1" si="44"/>
        <v>VRIJDAG</v>
      </c>
      <c r="F128" s="4" t="str">
        <f t="shared" ca="1" si="44"/>
        <v>ZATERDAG</v>
      </c>
      <c r="G128" s="3" t="str">
        <f t="shared" ca="1" si="44"/>
        <v>ZONDAG</v>
      </c>
    </row>
    <row r="129" spans="1:7" ht="16.5" customHeight="1" x14ac:dyDescent="0.3">
      <c r="A129" s="7">
        <f t="array" aca="1" ref="A129:G129" ca="1">Dagen+1+DATE(Calendar10Year,Calendar10MonthOption,1)-WEEKDAY(DATE(Calendar10Year,Calendar10MonthOption,1),WeekdayOption)</f>
        <v>45775</v>
      </c>
      <c r="B129" s="7">
        <f ca="1"/>
        <v>45776</v>
      </c>
      <c r="C129" s="7">
        <f ca="1"/>
        <v>45777</v>
      </c>
      <c r="D129" s="11">
        <f ca="1"/>
        <v>45778</v>
      </c>
      <c r="E129" s="11">
        <f ca="1"/>
        <v>45779</v>
      </c>
      <c r="F129" s="13">
        <f ca="1"/>
        <v>45780</v>
      </c>
      <c r="G129" s="14">
        <f ca="1"/>
        <v>45781</v>
      </c>
    </row>
    <row r="130" spans="1:7" ht="56.25" customHeight="1" x14ac:dyDescent="0.3">
      <c r="A130" s="6"/>
      <c r="B130" s="6"/>
      <c r="C130" s="6"/>
      <c r="D130" s="12" t="s">
        <v>67</v>
      </c>
      <c r="E130" s="12" t="s">
        <v>67</v>
      </c>
      <c r="F130" s="15"/>
      <c r="G130" s="16"/>
    </row>
    <row r="131" spans="1:7" ht="16.5" customHeight="1" x14ac:dyDescent="0.3">
      <c r="A131" s="11">
        <f t="array" aca="1" ref="A131:G131" ca="1">Dagen+8+DATE(Calendar10Year,Calendar10MonthOption,1)-WEEKDAY(DATE(Calendar10Year,Calendar10MonthOption,1),WeekdayOption)</f>
        <v>45782</v>
      </c>
      <c r="B131" s="7">
        <f ca="1"/>
        <v>45783</v>
      </c>
      <c r="C131" s="7">
        <f ca="1"/>
        <v>45784</v>
      </c>
      <c r="D131" s="7">
        <f ca="1"/>
        <v>45785</v>
      </c>
      <c r="E131" s="7">
        <f ca="1"/>
        <v>45786</v>
      </c>
      <c r="F131" s="13">
        <f ca="1"/>
        <v>45787</v>
      </c>
      <c r="G131" s="14">
        <f ca="1"/>
        <v>45788</v>
      </c>
    </row>
    <row r="132" spans="1:7" ht="56.25" customHeight="1" x14ac:dyDescent="0.3">
      <c r="A132" s="12" t="s">
        <v>68</v>
      </c>
      <c r="B132" s="6"/>
      <c r="C132" s="6"/>
      <c r="D132" s="6"/>
      <c r="E132" s="6" t="s">
        <v>69</v>
      </c>
      <c r="F132" s="15"/>
      <c r="G132" s="16" t="s">
        <v>70</v>
      </c>
    </row>
    <row r="133" spans="1:7" ht="16.5" customHeight="1" x14ac:dyDescent="0.3">
      <c r="A133" s="7">
        <f t="array" aca="1" ref="A133:G133" ca="1">Dagen+15+DATE(Calendar10Year,Calendar10MonthOption,1)-WEEKDAY(DATE(Calendar10Year,Calendar10MonthOption,1),WeekdayOption)</f>
        <v>45789</v>
      </c>
      <c r="B133" s="7">
        <f ca="1"/>
        <v>45790</v>
      </c>
      <c r="C133" s="7">
        <f ca="1"/>
        <v>45791</v>
      </c>
      <c r="D133" s="7">
        <f ca="1"/>
        <v>45792</v>
      </c>
      <c r="E133" s="7">
        <f ca="1"/>
        <v>45793</v>
      </c>
      <c r="F133" s="13">
        <f ca="1"/>
        <v>45794</v>
      </c>
      <c r="G133" s="14">
        <f ca="1"/>
        <v>45795</v>
      </c>
    </row>
    <row r="134" spans="1:7" ht="56.25" customHeight="1" x14ac:dyDescent="0.3">
      <c r="A134" s="6"/>
      <c r="B134" s="6"/>
      <c r="C134" s="6" t="s">
        <v>71</v>
      </c>
      <c r="D134" s="6"/>
      <c r="E134" s="6" t="s">
        <v>72</v>
      </c>
      <c r="F134" s="15"/>
      <c r="G134" s="16"/>
    </row>
    <row r="135" spans="1:7" ht="16.5" customHeight="1" x14ac:dyDescent="0.3">
      <c r="A135" s="7">
        <f t="array" aca="1" ref="A135:G135" ca="1">Dagen+22+DATE(Calendar10Year,Calendar10MonthOption,1)-WEEKDAY(DATE(Calendar10Year,Calendar10MonthOption,1),WeekdayOption)</f>
        <v>45796</v>
      </c>
      <c r="B135" s="7">
        <f ca="1"/>
        <v>45797</v>
      </c>
      <c r="C135" s="7">
        <f ca="1"/>
        <v>45798</v>
      </c>
      <c r="D135" s="7">
        <f ca="1"/>
        <v>45799</v>
      </c>
      <c r="E135" s="7">
        <f ca="1"/>
        <v>45800</v>
      </c>
      <c r="F135" s="13">
        <f ca="1"/>
        <v>45801</v>
      </c>
      <c r="G135" s="14">
        <f ca="1"/>
        <v>45802</v>
      </c>
    </row>
    <row r="136" spans="1:7" ht="56.25" customHeight="1" x14ac:dyDescent="0.3">
      <c r="A136" s="6" t="s">
        <v>73</v>
      </c>
      <c r="B136" s="6"/>
      <c r="C136" s="6" t="s">
        <v>74</v>
      </c>
      <c r="D136" s="6"/>
      <c r="E136" s="6"/>
      <c r="F136" s="15"/>
      <c r="G136" s="16"/>
    </row>
    <row r="137" spans="1:7" ht="16.5" customHeight="1" x14ac:dyDescent="0.3">
      <c r="A137" s="7">
        <f t="array" aca="1" ref="A137:G137" ca="1">Dagen+29+DATE(Calendar10Year,Calendar10MonthOption,1)-WEEKDAY(DATE(Calendar10Year,Calendar10MonthOption,1),WeekdayOption)</f>
        <v>45803</v>
      </c>
      <c r="B137" s="7">
        <f ca="1"/>
        <v>45804</v>
      </c>
      <c r="C137" s="7">
        <f ca="1"/>
        <v>45805</v>
      </c>
      <c r="D137" s="11">
        <f ca="1"/>
        <v>45806</v>
      </c>
      <c r="E137" s="11">
        <f ca="1"/>
        <v>45807</v>
      </c>
      <c r="F137" s="13">
        <f ca="1"/>
        <v>45808</v>
      </c>
      <c r="G137" s="14">
        <f ca="1"/>
        <v>45809</v>
      </c>
    </row>
    <row r="138" spans="1:7" ht="57" customHeight="1" x14ac:dyDescent="0.3">
      <c r="A138" s="6" t="s">
        <v>75</v>
      </c>
      <c r="B138" s="6"/>
      <c r="C138" s="6"/>
      <c r="D138" s="12" t="s">
        <v>76</v>
      </c>
      <c r="E138" s="12" t="s">
        <v>77</v>
      </c>
      <c r="F138" s="15"/>
      <c r="G138" s="18"/>
    </row>
    <row r="139" spans="1:7" ht="16.5" customHeight="1" x14ac:dyDescent="0.3">
      <c r="A139" s="7">
        <f t="array" aca="1" ref="A139:B139" ca="1">Dagen+36+DATE(Calendar10Year,Calendar10MonthOption,1)-WEEKDAY(DATE(Calendar10Year,Calendar10MonthOption,1),WeekdayOption)</f>
        <v>45810</v>
      </c>
      <c r="B139" s="7">
        <f ca="1"/>
        <v>45811</v>
      </c>
      <c r="C139" s="27" t="s">
        <v>7</v>
      </c>
      <c r="D139" s="28"/>
      <c r="E139" s="28"/>
      <c r="F139" s="28"/>
      <c r="G139" s="28"/>
    </row>
    <row r="140" spans="1:7" ht="63.75" customHeight="1" x14ac:dyDescent="0.3">
      <c r="A140" s="6"/>
      <c r="B140" s="6"/>
      <c r="C140" s="26"/>
      <c r="D140" s="26"/>
      <c r="E140" s="26"/>
      <c r="F140" s="26"/>
      <c r="G140" s="26"/>
    </row>
    <row r="141" spans="1:7" ht="54" customHeight="1" x14ac:dyDescent="0.7">
      <c r="A141" s="1">
        <f ca="1">YEAR(DATE(Calendar10Year,Calendar10MonthOption+1,1))</f>
        <v>2025</v>
      </c>
      <c r="B141" s="29" t="str">
        <f ca="1">TEXT(DATE(Calendar10Year,Calendar10MonthOption+1,1),"mmmm")</f>
        <v>juni</v>
      </c>
      <c r="C141" s="29"/>
      <c r="D141" s="29"/>
      <c r="E141" s="5"/>
      <c r="F141" s="5"/>
      <c r="G141" s="2"/>
    </row>
    <row r="142" spans="1:7" ht="14.25" customHeight="1" x14ac:dyDescent="0.3">
      <c r="A142" s="3" t="str">
        <f ca="1">UPPER(TEXT(A143,"dddd"))</f>
        <v>MAANDAG</v>
      </c>
      <c r="B142" s="4" t="str">
        <f t="shared" ref="B142:G142" ca="1" si="45">UPPER(TEXT(B143,"dddd"))</f>
        <v>DINSDAG</v>
      </c>
      <c r="C142" s="3" t="str">
        <f t="shared" ca="1" si="45"/>
        <v>WOENSDAG</v>
      </c>
      <c r="D142" s="4" t="str">
        <f t="shared" ca="1" si="45"/>
        <v>DONDERDAG</v>
      </c>
      <c r="E142" s="3" t="str">
        <f t="shared" ca="1" si="45"/>
        <v>VRIJDAG</v>
      </c>
      <c r="F142" s="4" t="str">
        <f t="shared" ca="1" si="45"/>
        <v>ZATERDAG</v>
      </c>
      <c r="G142" s="3" t="str">
        <f t="shared" ca="1" si="45"/>
        <v>ZONDAG</v>
      </c>
    </row>
    <row r="143" spans="1:7" ht="16.5" customHeight="1" x14ac:dyDescent="0.3">
      <c r="A143" s="7">
        <f t="array" aca="1" ref="A143:G143" ca="1">Dagen+1+DATE(Calendar11Year,Calendar11MonthOption,1)-WEEKDAY(DATE(Calendar11Year,Calendar11MonthOption,1),WeekdayOption)</f>
        <v>45803</v>
      </c>
      <c r="B143" s="7">
        <f ca="1"/>
        <v>45804</v>
      </c>
      <c r="C143" s="7">
        <f ca="1"/>
        <v>45805</v>
      </c>
      <c r="D143" s="7">
        <f ca="1"/>
        <v>45806</v>
      </c>
      <c r="E143" s="7">
        <f ca="1"/>
        <v>45807</v>
      </c>
      <c r="F143" s="13">
        <f ca="1"/>
        <v>45808</v>
      </c>
      <c r="G143" s="14">
        <f ca="1"/>
        <v>45809</v>
      </c>
    </row>
    <row r="144" spans="1:7" ht="56.25" customHeight="1" x14ac:dyDescent="0.3">
      <c r="A144" s="6"/>
      <c r="B144" s="6"/>
      <c r="C144" s="6"/>
      <c r="D144" s="6"/>
      <c r="E144" s="6"/>
      <c r="F144" s="15"/>
      <c r="G144" s="16"/>
    </row>
    <row r="145" spans="1:7" ht="16.5" customHeight="1" x14ac:dyDescent="0.3">
      <c r="A145" s="7">
        <f t="array" aca="1" ref="A145:G145" ca="1">Dagen+8+DATE(Calendar11Year,Calendar11MonthOption,1)-WEEKDAY(DATE(Calendar11Year,Calendar11MonthOption,1),WeekdayOption)</f>
        <v>45810</v>
      </c>
      <c r="B145" s="7">
        <f ca="1"/>
        <v>45811</v>
      </c>
      <c r="C145" s="7">
        <f ca="1"/>
        <v>45812</v>
      </c>
      <c r="D145" s="7">
        <f ca="1"/>
        <v>45813</v>
      </c>
      <c r="E145" s="7">
        <f ca="1"/>
        <v>45814</v>
      </c>
      <c r="F145" s="13">
        <f ca="1"/>
        <v>45815</v>
      </c>
      <c r="G145" s="14">
        <f ca="1"/>
        <v>45816</v>
      </c>
    </row>
    <row r="146" spans="1:7" ht="56.25" customHeight="1" x14ac:dyDescent="0.3">
      <c r="A146" s="24" t="s">
        <v>78</v>
      </c>
      <c r="B146" s="6"/>
      <c r="C146" s="6"/>
      <c r="D146" s="6"/>
      <c r="E146" s="6"/>
      <c r="F146" s="15"/>
      <c r="G146" s="16" t="s">
        <v>79</v>
      </c>
    </row>
    <row r="147" spans="1:7" ht="16.5" customHeight="1" x14ac:dyDescent="0.3">
      <c r="A147" s="11">
        <f t="array" aca="1" ref="A147:G147" ca="1">Dagen+15+DATE(Calendar11Year,Calendar11MonthOption,1)-WEEKDAY(DATE(Calendar11Year,Calendar11MonthOption,1),WeekdayOption)</f>
        <v>45817</v>
      </c>
      <c r="B147" s="11">
        <f ca="1"/>
        <v>45818</v>
      </c>
      <c r="C147" s="11">
        <f ca="1"/>
        <v>45819</v>
      </c>
      <c r="D147" s="11">
        <f ca="1"/>
        <v>45820</v>
      </c>
      <c r="E147" s="11">
        <f ca="1"/>
        <v>45821</v>
      </c>
      <c r="F147" s="13">
        <f ca="1"/>
        <v>45822</v>
      </c>
      <c r="G147" s="14">
        <f ca="1"/>
        <v>45823</v>
      </c>
    </row>
    <row r="148" spans="1:7" ht="56.25" customHeight="1" x14ac:dyDescent="0.3">
      <c r="A148" s="12" t="s">
        <v>80</v>
      </c>
      <c r="B148" s="12" t="s">
        <v>77</v>
      </c>
      <c r="C148" s="12" t="s">
        <v>77</v>
      </c>
      <c r="D148" s="12" t="s">
        <v>37</v>
      </c>
      <c r="E148" s="12" t="s">
        <v>37</v>
      </c>
      <c r="F148" s="15"/>
      <c r="G148" s="16" t="s">
        <v>81</v>
      </c>
    </row>
    <row r="149" spans="1:7" ht="16.5" customHeight="1" x14ac:dyDescent="0.3">
      <c r="A149" s="7">
        <f t="array" aca="1" ref="A149:G149" ca="1">Dagen+22+DATE(Calendar11Year,Calendar11MonthOption,1)-WEEKDAY(DATE(Calendar11Year,Calendar11MonthOption,1),WeekdayOption)</f>
        <v>45824</v>
      </c>
      <c r="B149" s="7">
        <f ca="1"/>
        <v>45825</v>
      </c>
      <c r="C149" s="7">
        <f ca="1"/>
        <v>45826</v>
      </c>
      <c r="D149" s="7">
        <f ca="1"/>
        <v>45827</v>
      </c>
      <c r="E149" s="7">
        <f ca="1"/>
        <v>45828</v>
      </c>
      <c r="F149" s="13">
        <f ca="1"/>
        <v>45829</v>
      </c>
      <c r="G149" s="14">
        <f ca="1"/>
        <v>45830</v>
      </c>
    </row>
    <row r="150" spans="1:7" ht="56.25" customHeight="1" x14ac:dyDescent="0.3">
      <c r="A150" s="6"/>
      <c r="B150" s="6"/>
      <c r="C150" s="6"/>
      <c r="D150" s="6"/>
      <c r="E150" s="6" t="s">
        <v>50</v>
      </c>
      <c r="F150" s="15"/>
      <c r="G150" s="16"/>
    </row>
    <row r="151" spans="1:7" ht="16.5" customHeight="1" x14ac:dyDescent="0.3">
      <c r="A151" s="7">
        <f t="array" aca="1" ref="A151:G151" ca="1">Dagen+29+DATE(Calendar11Year,Calendar11MonthOption,1)-WEEKDAY(DATE(Calendar11Year,Calendar11MonthOption,1),WeekdayOption)</f>
        <v>45831</v>
      </c>
      <c r="B151" s="7">
        <f ca="1"/>
        <v>45832</v>
      </c>
      <c r="C151" s="7">
        <f ca="1"/>
        <v>45833</v>
      </c>
      <c r="D151" s="7">
        <f ca="1"/>
        <v>45834</v>
      </c>
      <c r="E151" s="7">
        <f ca="1"/>
        <v>45835</v>
      </c>
      <c r="F151" s="13">
        <f ca="1"/>
        <v>45836</v>
      </c>
      <c r="G151" s="14">
        <f ca="1"/>
        <v>45837</v>
      </c>
    </row>
    <row r="152" spans="1:7" ht="57" customHeight="1" x14ac:dyDescent="0.3">
      <c r="A152" s="23" t="s">
        <v>82</v>
      </c>
      <c r="B152" s="6"/>
      <c r="C152" s="6"/>
      <c r="D152" s="6" t="s">
        <v>83</v>
      </c>
      <c r="E152" s="6"/>
      <c r="F152" s="15"/>
      <c r="G152" s="18"/>
    </row>
    <row r="153" spans="1:7" ht="16.5" customHeight="1" x14ac:dyDescent="0.3">
      <c r="A153" s="7">
        <f t="array" aca="1" ref="A153:B153" ca="1">Dagen+36+DATE(Calendar11Year,Calendar11MonthOption,1)-WEEKDAY(DATE(Calendar11Year,Calendar11MonthOption,1),WeekdayOption)</f>
        <v>45838</v>
      </c>
      <c r="B153" s="7">
        <f ca="1"/>
        <v>45839</v>
      </c>
      <c r="C153" s="27" t="s">
        <v>7</v>
      </c>
      <c r="D153" s="28"/>
      <c r="E153" s="28"/>
      <c r="F153" s="28"/>
      <c r="G153" s="28"/>
    </row>
    <row r="154" spans="1:7" ht="63.75" customHeight="1" x14ac:dyDescent="0.3">
      <c r="A154" s="6"/>
      <c r="B154" s="6"/>
      <c r="C154" s="26"/>
      <c r="D154" s="26"/>
      <c r="E154" s="26"/>
      <c r="F154" s="26"/>
      <c r="G154" s="26"/>
    </row>
    <row r="155" spans="1:7" ht="54" customHeight="1" x14ac:dyDescent="0.7">
      <c r="A155" s="1">
        <f ca="1">YEAR(DATE(Calendar11Year,Calendar11MonthOption+1,1))</f>
        <v>2025</v>
      </c>
      <c r="B155" s="29" t="str">
        <f ca="1">TEXT(DATE(Calendar11Year,Calendar11MonthOption+1,1),"mmmm")</f>
        <v>juli</v>
      </c>
      <c r="C155" s="29"/>
      <c r="D155" s="29"/>
      <c r="E155" s="5"/>
      <c r="F155" s="5"/>
      <c r="G155" s="2"/>
    </row>
    <row r="156" spans="1:7" ht="14.25" customHeight="1" x14ac:dyDescent="0.3">
      <c r="A156" s="3" t="str">
        <f ca="1">UPPER(TEXT(A157,"dddd"))</f>
        <v>MAANDAG</v>
      </c>
      <c r="B156" s="4" t="str">
        <f t="shared" ref="B156:G156" ca="1" si="46">UPPER(TEXT(B157,"dddd"))</f>
        <v>DINSDAG</v>
      </c>
      <c r="C156" s="3" t="str">
        <f t="shared" ca="1" si="46"/>
        <v>WOENSDAG</v>
      </c>
      <c r="D156" s="4" t="str">
        <f t="shared" ca="1" si="46"/>
        <v>DONDERDAG</v>
      </c>
      <c r="E156" s="3" t="str">
        <f t="shared" ca="1" si="46"/>
        <v>VRIJDAG</v>
      </c>
      <c r="F156" s="4" t="str">
        <f t="shared" ca="1" si="46"/>
        <v>ZATERDAG</v>
      </c>
      <c r="G156" s="3" t="str">
        <f t="shared" ca="1" si="46"/>
        <v>ZONDAG</v>
      </c>
    </row>
    <row r="157" spans="1:7" ht="16.5" customHeight="1" x14ac:dyDescent="0.3">
      <c r="A157" s="7">
        <f t="array" aca="1" ref="A157:G157" ca="1">Dagen+1+DATE(Calendar12Year,Calendar12MonthOption,1)-WEEKDAY(DATE(Calendar12Year,Calendar12MonthOption,1),WeekdayOption)</f>
        <v>45838</v>
      </c>
      <c r="B157" s="7">
        <f ca="1"/>
        <v>45839</v>
      </c>
      <c r="C157" s="7">
        <f ca="1"/>
        <v>45840</v>
      </c>
      <c r="D157" s="7">
        <f ca="1"/>
        <v>45841</v>
      </c>
      <c r="E157" s="7">
        <f ca="1"/>
        <v>45842</v>
      </c>
      <c r="F157" s="13">
        <f ca="1"/>
        <v>45843</v>
      </c>
      <c r="G157" s="14">
        <f ca="1"/>
        <v>45844</v>
      </c>
    </row>
    <row r="158" spans="1:7" ht="56.25" customHeight="1" x14ac:dyDescent="0.3">
      <c r="B158" s="23" t="s">
        <v>84</v>
      </c>
      <c r="C158" s="6" t="s">
        <v>85</v>
      </c>
      <c r="D158" s="6" t="s">
        <v>86</v>
      </c>
      <c r="E158" s="6" t="s">
        <v>40</v>
      </c>
      <c r="F158" s="15"/>
      <c r="G158" s="16"/>
    </row>
    <row r="159" spans="1:7" ht="16.5" customHeight="1" x14ac:dyDescent="0.3">
      <c r="A159" s="11">
        <f t="array" aca="1" ref="A159:G159" ca="1">Dagen+8+DATE(Calendar12Year,Calendar12MonthOption,1)-WEEKDAY(DATE(Calendar12Year,Calendar12MonthOption,1),WeekdayOption)</f>
        <v>45845</v>
      </c>
      <c r="B159" s="11">
        <f ca="1"/>
        <v>45846</v>
      </c>
      <c r="C159" s="11">
        <f ca="1"/>
        <v>45847</v>
      </c>
      <c r="D159" s="11">
        <f ca="1"/>
        <v>45848</v>
      </c>
      <c r="E159" s="11">
        <f ca="1"/>
        <v>45849</v>
      </c>
      <c r="F159" s="13">
        <f ca="1"/>
        <v>45850</v>
      </c>
      <c r="G159" s="14">
        <f ca="1"/>
        <v>45851</v>
      </c>
    </row>
    <row r="160" spans="1:7" ht="56.25" customHeight="1" x14ac:dyDescent="0.3">
      <c r="A160" s="12" t="s">
        <v>2</v>
      </c>
      <c r="B160" s="12" t="s">
        <v>2</v>
      </c>
      <c r="C160" s="12" t="s">
        <v>2</v>
      </c>
      <c r="D160" s="12" t="s">
        <v>2</v>
      </c>
      <c r="E160" s="12" t="s">
        <v>2</v>
      </c>
      <c r="F160" s="15"/>
      <c r="G160" s="16"/>
    </row>
    <row r="161" spans="1:7" ht="16.5" customHeight="1" x14ac:dyDescent="0.3">
      <c r="A161" s="11">
        <f t="array" aca="1" ref="A161:G161" ca="1">Dagen+15+DATE(Calendar12Year,Calendar12MonthOption,1)-WEEKDAY(DATE(Calendar12Year,Calendar12MonthOption,1),WeekdayOption)</f>
        <v>45852</v>
      </c>
      <c r="B161" s="11">
        <f ca="1"/>
        <v>45853</v>
      </c>
      <c r="C161" s="11">
        <f ca="1"/>
        <v>45854</v>
      </c>
      <c r="D161" s="11">
        <f ca="1"/>
        <v>45855</v>
      </c>
      <c r="E161" s="11">
        <f ca="1"/>
        <v>45856</v>
      </c>
      <c r="F161" s="13">
        <f ca="1"/>
        <v>45857</v>
      </c>
      <c r="G161" s="14">
        <f ca="1"/>
        <v>45858</v>
      </c>
    </row>
    <row r="162" spans="1:7" ht="56.25" customHeight="1" x14ac:dyDescent="0.3">
      <c r="A162" s="12" t="s">
        <v>2</v>
      </c>
      <c r="B162" s="12" t="s">
        <v>2</v>
      </c>
      <c r="C162" s="12" t="s">
        <v>2</v>
      </c>
      <c r="D162" s="12" t="s">
        <v>2</v>
      </c>
      <c r="E162" s="12" t="s">
        <v>2</v>
      </c>
      <c r="F162" s="15"/>
      <c r="G162" s="16"/>
    </row>
    <row r="163" spans="1:7" ht="16.5" customHeight="1" x14ac:dyDescent="0.3">
      <c r="A163" s="11">
        <f t="array" aca="1" ref="A163:G163" ca="1">Dagen+22+DATE(Calendar12Year,Calendar12MonthOption,1)-WEEKDAY(DATE(Calendar12Year,Calendar12MonthOption,1),WeekdayOption)</f>
        <v>45859</v>
      </c>
      <c r="B163" s="11">
        <f ca="1"/>
        <v>45860</v>
      </c>
      <c r="C163" s="11">
        <f ca="1"/>
        <v>45861</v>
      </c>
      <c r="D163" s="11">
        <f ca="1"/>
        <v>45862</v>
      </c>
      <c r="E163" s="11">
        <f ca="1"/>
        <v>45863</v>
      </c>
      <c r="F163" s="13">
        <f ca="1"/>
        <v>45864</v>
      </c>
      <c r="G163" s="14">
        <f ca="1"/>
        <v>45865</v>
      </c>
    </row>
    <row r="164" spans="1:7" ht="56.25" customHeight="1" x14ac:dyDescent="0.3">
      <c r="A164" s="12" t="s">
        <v>2</v>
      </c>
      <c r="B164" s="12" t="s">
        <v>2</v>
      </c>
      <c r="C164" s="12" t="s">
        <v>2</v>
      </c>
      <c r="D164" s="12" t="s">
        <v>2</v>
      </c>
      <c r="E164" s="12" t="s">
        <v>2</v>
      </c>
      <c r="F164" s="15"/>
      <c r="G164" s="16"/>
    </row>
    <row r="165" spans="1:7" ht="16.5" customHeight="1" x14ac:dyDescent="0.3">
      <c r="A165" s="11">
        <f t="array" aca="1" ref="A165:G165" ca="1">Dagen+29+DATE(Calendar12Year,Calendar12MonthOption,1)-WEEKDAY(DATE(Calendar12Year,Calendar12MonthOption,1),WeekdayOption)</f>
        <v>45866</v>
      </c>
      <c r="B165" s="11">
        <f ca="1"/>
        <v>45867</v>
      </c>
      <c r="C165" s="11">
        <f ca="1"/>
        <v>45868</v>
      </c>
      <c r="D165" s="11">
        <f ca="1"/>
        <v>45869</v>
      </c>
      <c r="E165" s="11">
        <f ca="1"/>
        <v>45870</v>
      </c>
      <c r="F165" s="13">
        <f ca="1"/>
        <v>45871</v>
      </c>
      <c r="G165" s="14">
        <f ca="1"/>
        <v>45872</v>
      </c>
    </row>
    <row r="166" spans="1:7" ht="57" customHeight="1" x14ac:dyDescent="0.3">
      <c r="A166" s="12" t="s">
        <v>2</v>
      </c>
      <c r="B166" s="12" t="s">
        <v>2</v>
      </c>
      <c r="C166" s="12" t="s">
        <v>2</v>
      </c>
      <c r="D166" s="12" t="s">
        <v>2</v>
      </c>
      <c r="E166" s="12" t="s">
        <v>2</v>
      </c>
      <c r="F166" s="15"/>
      <c r="G166" s="18"/>
    </row>
    <row r="167" spans="1:7" ht="16.5" customHeight="1" x14ac:dyDescent="0.3">
      <c r="A167" s="11">
        <f t="array" aca="1" ref="A167:B167" ca="1">Dagen+36+DATE(Calendar12Year,Calendar12MonthOption,1)-WEEKDAY(DATE(Calendar12Year,Calendar12MonthOption,1),WeekdayOption)</f>
        <v>45873</v>
      </c>
      <c r="B167" s="11">
        <f ca="1"/>
        <v>45874</v>
      </c>
      <c r="C167" s="27" t="s">
        <v>7</v>
      </c>
      <c r="D167" s="28"/>
      <c r="E167" s="28"/>
      <c r="F167" s="28"/>
      <c r="G167" s="28"/>
    </row>
    <row r="168" spans="1:7" ht="63.75" customHeight="1" x14ac:dyDescent="0.3">
      <c r="A168" s="12" t="s">
        <v>2</v>
      </c>
      <c r="B168" s="12" t="s">
        <v>2</v>
      </c>
      <c r="C168" s="26"/>
      <c r="D168" s="26"/>
      <c r="E168" s="26"/>
      <c r="F168" s="26"/>
      <c r="G168" s="26"/>
    </row>
  </sheetData>
  <mergeCells count="31">
    <mergeCell ref="B1:D1"/>
    <mergeCell ref="B15:D15"/>
    <mergeCell ref="B29:D29"/>
    <mergeCell ref="B43:D43"/>
    <mergeCell ref="C153:G153"/>
    <mergeCell ref="C14:G14"/>
    <mergeCell ref="C42:G42"/>
    <mergeCell ref="C56:G56"/>
    <mergeCell ref="C70:G70"/>
    <mergeCell ref="C27:G27"/>
    <mergeCell ref="C28:G28"/>
    <mergeCell ref="B57:D57"/>
    <mergeCell ref="B71:D71"/>
    <mergeCell ref="B85:D85"/>
    <mergeCell ref="B99:D99"/>
    <mergeCell ref="C168:G168"/>
    <mergeCell ref="C139:G139"/>
    <mergeCell ref="C140:G140"/>
    <mergeCell ref="C97:G97"/>
    <mergeCell ref="C84:G84"/>
    <mergeCell ref="C126:G126"/>
    <mergeCell ref="C111:G111"/>
    <mergeCell ref="C125:G125"/>
    <mergeCell ref="C98:G98"/>
    <mergeCell ref="C112:G112"/>
    <mergeCell ref="C154:G154"/>
    <mergeCell ref="C167:G167"/>
    <mergeCell ref="B113:D113"/>
    <mergeCell ref="B127:D127"/>
    <mergeCell ref="B141:D141"/>
    <mergeCell ref="B155:D155"/>
  </mergeCells>
  <phoneticPr fontId="2" type="noConversion"/>
  <conditionalFormatting sqref="A3:G3 A5:G5 A7:G7 A9:G9 A11:G11">
    <cfRule type="expression" dxfId="11" priority="38">
      <formula>MONTH(A3)&lt;&gt;Calendar1MonthOption</formula>
    </cfRule>
  </conditionalFormatting>
  <conditionalFormatting sqref="A17:G17 A19:G19 A21:G21 A23:G23 A25:G25 A27:B27">
    <cfRule type="expression" dxfId="10" priority="27">
      <formula>MONTH(A17)&lt;&gt;Calendar2MonthOption</formula>
    </cfRule>
  </conditionalFormatting>
  <conditionalFormatting sqref="A31:G31 A33:G33 A35:G35 A37:G37 A39:G39">
    <cfRule type="expression" dxfId="9" priority="25">
      <formula>MONTH(A31)&lt;&gt;Calendar3MonthOption</formula>
    </cfRule>
  </conditionalFormatting>
  <conditionalFormatting sqref="A45:G45 A47:G47 A49:G49 A51:G51 A53:G53">
    <cfRule type="expression" dxfId="8" priority="23">
      <formula>MONTH(A45)&lt;&gt;Calendar4MonthOption</formula>
    </cfRule>
  </conditionalFormatting>
  <conditionalFormatting sqref="A59:G59 A61:G61 A63:G63 A65:G65 A67:G67">
    <cfRule type="expression" dxfId="7" priority="21">
      <formula>MONTH(A59)&lt;&gt;Calendar5MonthOption</formula>
    </cfRule>
  </conditionalFormatting>
  <conditionalFormatting sqref="A73:G73 A75:G75 A77:G77 A79:G79 A81:G81">
    <cfRule type="expression" dxfId="6" priority="19">
      <formula>MONTH(A73)&lt;&gt;Calendar6MonthOption</formula>
    </cfRule>
  </conditionalFormatting>
  <conditionalFormatting sqref="A87:G87 A89:G89 A91:G91 A93:G93 A95:G95 A97:B97">
    <cfRule type="expression" dxfId="5" priority="17">
      <formula>MONTH(A87)&lt;&gt;Calendar7MonthOption</formula>
    </cfRule>
  </conditionalFormatting>
  <conditionalFormatting sqref="A101:G101 A103:G103 A105:G105 A107:G107 A109:G109 A111:B111">
    <cfRule type="expression" dxfId="4" priority="15">
      <formula>MONTH(A101)&lt;&gt;Calendar8MonthOption</formula>
    </cfRule>
  </conditionalFormatting>
  <conditionalFormatting sqref="A115:G115 A117:G117 A119:G119 A121:G121 A123:G123 A125:B125">
    <cfRule type="expression" dxfId="3" priority="13">
      <formula>MONTH(A115)&lt;&gt;Calendar9MonthOption</formula>
    </cfRule>
  </conditionalFormatting>
  <conditionalFormatting sqref="A129:G129 A131:G131 A133:G133 A135:G135 A137:G137 A139:B139">
    <cfRule type="expression" dxfId="2" priority="3">
      <formula>MONTH(A129)&lt;&gt;Calendar10MonthOption</formula>
    </cfRule>
  </conditionalFormatting>
  <conditionalFormatting sqref="A143:G143 A145:G145 A147:G147 A149:G149 A151:G151 A153:B153">
    <cfRule type="expression" dxfId="1" priority="2">
      <formula>MONTH(A143)&lt;&gt;Calendar11MonthOption</formula>
    </cfRule>
  </conditionalFormatting>
  <conditionalFormatting sqref="A157:G157 A159:G159 A161:G161 A163:G163 A165:G165 A167:B167">
    <cfRule type="expression" dxfId="0" priority="1">
      <formula>MONTH(A157)&lt;&gt;Calendar12MonthOption</formula>
    </cfRule>
  </conditionalFormatting>
  <dataValidations xWindow="261" yWindow="449" count="13">
    <dataValidation type="list" errorStyle="warning" allowBlank="1" showInputMessage="1" showErrorMessage="1" error="Selecteer de eerste dag van de week in de lijst. Selecteer ANNULEREN en druk op ALT+PIJL-OMLAAG voor opties, en druk op pijl-omlaag en Enter om een selectie te maken" prompt="Selecteer de startdag van de week in deze cel. Druk op ALT+PIJL-OMLAAG om de vervolgkeuzelijst te openen en druk vervolgens op ENTER om de selectie te maken. De kalender wordt automatisch bijgewerkt" sqref="A2" xr:uid="{00000000-0002-0000-0000-000000000000}">
      <formula1>"ZONDAG,MAANDAG,DINSDAG,WOENSDAG,DONDERDAG,VRIJDAG,ZATERDAG"</formula1>
    </dataValidation>
    <dataValidation type="list" errorStyle="warning" allowBlank="1" showInputMessage="1" showErrorMessage="1" error="Selecteer een startmaand in de lijst. Selecteer ANNULEREN en druk op ALT+PIJL-OMLAAG voor opties, en druk op pijl-omlaag en ENTER om de selectie te maken" prompt="Selecteer een startmaand in deze cel. Druk op ALT+PIJL-OMLAAG om de vervolgkeuzelijst te openen en druk op ENTER om de selectie te maken" sqref="B1:D1" xr:uid="{00000000-0002-0000-0000-000001000000}">
      <formula1>"januari,februari,maart,april,mei,juni,juli,augustus,september,oktober,november,december"</formula1>
    </dataValidation>
    <dataValidation allowBlank="1" showInputMessage="1" showErrorMessage="1" prompt="Voer in deze cel het jaar in" sqref="A1" xr:uid="{00000000-0002-0000-0000-000003000000}"/>
    <dataValidation allowBlank="1" showInputMessage="1" prompt="Automatisch vastgestelde weekdag. Als u van weekdag wilt veranderen, selecteert u een nieuwe weekstartdag in cel B2." sqref="B2:G2 A16" xr:uid="{00000000-0002-0000-0000-000004000000}"/>
    <dataValidation allowBlank="1" showInputMessage="1" prompt="Datum" sqref="A3" xr:uid="{00000000-0002-0000-0000-000005000000}"/>
    <dataValidation allowBlank="1" showInputMessage="1" prompt="Voer hier notities voor de dag in" sqref="A4" xr:uid="{00000000-0002-0000-0000-000006000000}"/>
    <dataValidation allowBlank="1" showInputMessage="1" prompt="Het kalenderjaar wordt automatisch bijgewerkt op basis van het jaar dat in cel B1 is geselecteerd." sqref="A15" xr:uid="{00000000-0002-0000-0000-000007000000}"/>
    <dataValidation allowBlank="1" showInputMessage="1" prompt="De kalendermaand wordt automatisch bijgewerkt op basis van de maand die in cel C1 is geselecteerd." sqref="B15:D15" xr:uid="{00000000-0002-0000-0000-000008000000}"/>
    <dataValidation allowBlank="1" showInputMessage="1" prompt="Voer maandnotities in de onderstaande cel in" sqref="A13:E13" xr:uid="{00000000-0002-0000-0000-00000C000000}"/>
    <dataValidation allowBlank="1" showInputMessage="1" prompt="Voer maandnotities in deze cel in" sqref="C14:G14" xr:uid="{00000000-0002-0000-0000-00000D000000}"/>
    <dataValidation allowBlank="1" showInputMessage="1" showErrorMessage="1" prompt="Het kalenderjaar wordt automatisch bijgewerkt op basis van het jaar dat in cel B1 is geselecteerd." sqref="A29 A43 A57 A71 A85 A99 A113 A127 A141 A155" xr:uid="{00000000-0002-0000-0000-00000E000000}"/>
    <dataValidation allowBlank="1" showInputMessage="1" showErrorMessage="1" prompt="De kalendermaand wordt automatisch bijgewerkt op basis van de maand die in cel C1 is geselecteerd." sqref="B141:D141 B29:D29 B43:D43 B57:D57 B71:D71 B85:D85 B99:D99 B113:D113 B127:D127 B155:D155" xr:uid="{00000000-0002-0000-0000-00000F000000}"/>
    <dataValidation allowBlank="1" showInputMessage="1" showErrorMessage="1" prompt="Automatisch vastgestelde weekdag. Als u van weekdag wilt veranderen, selecteert u een nieuwe weekstartdag in cel B2." sqref="B16:G16 A30:G30 A44:G44 A58:G58 A72:G72 A86:G86 A100:G100 A114:G114 A128:G128 A142:G142 A156:G156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ax="7" man="1"/>
    <brk id="28" max="7" man="1"/>
    <brk id="42" max="7" man="1"/>
    <brk id="56" max="7" man="1"/>
    <brk id="70" max="7" man="1"/>
    <brk id="84" max="7" man="1"/>
    <brk id="98" max="7" man="1"/>
    <brk id="112" max="7" man="1"/>
    <brk id="126" max="7" man="1"/>
    <brk id="140" max="7" man="1"/>
    <brk id="154" max="7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D185F85AE3684FBEBDF66BF08382DE" ma:contentTypeVersion="17" ma:contentTypeDescription="Een nieuw document maken." ma:contentTypeScope="" ma:versionID="7287b82f43289b85ffac872e26acbd95">
  <xsd:schema xmlns:xsd="http://www.w3.org/2001/XMLSchema" xmlns:xs="http://www.w3.org/2001/XMLSchema" xmlns:p="http://schemas.microsoft.com/office/2006/metadata/properties" xmlns:ns2="c77e7f88-8b02-4b4e-ab0c-093b81746746" xmlns:ns3="3e880dd0-11dc-41ae-9553-0fe60b6eebdd" targetNamespace="http://schemas.microsoft.com/office/2006/metadata/properties" ma:root="true" ma:fieldsID="1828e9ee81d2f5518fc33e03738f2a9c" ns2:_="" ns3:_="">
    <xsd:import namespace="c77e7f88-8b02-4b4e-ab0c-093b81746746"/>
    <xsd:import namespace="3e880dd0-11dc-41ae-9553-0fe60b6eeb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e7f88-8b02-4b4e-ab0c-093b81746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b5c39a6e-53ae-4f79-b18a-8e4497d21f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80dd0-11dc-41ae-9553-0fe60b6eeb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abbc1c8-c887-4bd8-a898-8734f4c0176a}" ma:internalName="TaxCatchAll" ma:showField="CatchAllData" ma:web="3e880dd0-11dc-41ae-9553-0fe60b6eeb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c77e7f88-8b02-4b4e-ab0c-093b81746746" xsi:nil="true"/>
    <TaxCatchAll xmlns="3e880dd0-11dc-41ae-9553-0fe60b6eebdd" xsi:nil="true"/>
    <lcf76f155ced4ddcb4097134ff3c332f xmlns="c77e7f88-8b02-4b4e-ab0c-093b817467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89D9B1-3847-46BB-8599-D14DEBDE2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7e7f88-8b02-4b4e-ab0c-093b81746746"/>
    <ds:schemaRef ds:uri="3e880dd0-11dc-41ae-9553-0fe60b6eeb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033DEB-E0CE-477C-A830-2CEC4FBEB4C7}">
  <ds:schemaRefs>
    <ds:schemaRef ds:uri="3e880dd0-11dc-41ae-9553-0fe60b6eebd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77e7f88-8b02-4b4e-ab0c-093b8174674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62</vt:i4>
      </vt:variant>
    </vt:vector>
  </HeadingPairs>
  <TitlesOfParts>
    <vt:vector size="63" baseType="lpstr">
      <vt:lpstr>Kalender</vt:lpstr>
      <vt:lpstr>Kalender!Afdrukbereik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2020-07-08T21:04:32Z</dcterms:created>
  <dcterms:modified xsi:type="dcterms:W3CDTF">2024-08-19T14:29:21Z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0x010100CDD185F85AE3684FBEBDF66BF08382DE</vt:lpwstr>
  </property>
  <property fmtid="{D5CDD505-2E9C-101B-9397-08002B2CF9AE}" pid="3" name="MediaServiceImageTags">
    <vt:lpwstr/>
  </property>
</Properties>
</file>